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工作\社區據點\●培訓計畫+設施設備\114\據點說明會\續案手冊資料\"/>
    </mc:Choice>
  </mc:AlternateContent>
  <xr:revisionPtr revIDLastSave="0" documentId="13_ncr:1_{0E042BD3-94CB-402E-8D50-DBF03C5B7922}" xr6:coauthVersionLast="36" xr6:coauthVersionMax="47" xr10:uidLastSave="{00000000-0000-0000-0000-000000000000}"/>
  <workbookProtection workbookAlgorithmName="SHA-512" workbookHashValue="VztCx2D6bqN0EahMCTG6k3HJZmw0fey+nFQMO78XKUwVB4Q4/iZpJuvoLDG6HC3cy7eZvfl8/nYiLonx6Og4sA==" workbookSaltValue="CgvjBs0188PplChkoTDWIQ==" workbookSpinCount="100000" lockStructure="1"/>
  <bookViews>
    <workbookView xWindow="0" yWindow="0" windowWidth="23040" windowHeight="7860" firstSheet="1" activeTab="1" xr2:uid="{00000000-000D-0000-FFFF-FFFF00000000}"/>
  </bookViews>
  <sheets>
    <sheet name="後台" sheetId="9" state="hidden" r:id="rId1"/>
    <sheet name="2C朝陽站" sheetId="12" r:id="rId2"/>
    <sheet name="2C長照站" sheetId="14" r:id="rId3"/>
    <sheet name="6C長照站" sheetId="17" r:id="rId4"/>
    <sheet name="10C長照站" sheetId="18" r:id="rId5"/>
  </sheets>
  <definedNames>
    <definedName name="_xlnm.Print_Area" localSheetId="4">'10C長照站'!$A$1:$I$38</definedName>
    <definedName name="_xlnm.Print_Area" localSheetId="2">'2C長照站'!$A$1:$I$38</definedName>
    <definedName name="_xlnm.Print_Area" localSheetId="1">'2C朝陽站'!$A$1:$I$54</definedName>
    <definedName name="_xlnm.Print_Area" localSheetId="3">'6C長照站'!$A$1:$I$38</definedName>
    <definedName name="_xlnm.Print_Titles" localSheetId="4">'10C長照站'!$1:$1</definedName>
    <definedName name="_xlnm.Print_Titles" localSheetId="2">'2C長照站'!$1:$1</definedName>
    <definedName name="_xlnm.Print_Titles" localSheetId="1">'2C朝陽站'!$1:$1</definedName>
    <definedName name="_xlnm.Print_Titles" localSheetId="3">'6C長照站'!$1:$1</definedName>
  </definedNames>
  <calcPr calcId="191029"/>
</workbook>
</file>

<file path=xl/calcChain.xml><?xml version="1.0" encoding="utf-8"?>
<calcChain xmlns="http://schemas.openxmlformats.org/spreadsheetml/2006/main">
  <c r="E4" i="18" l="1"/>
  <c r="G8" i="17"/>
  <c r="E4" i="17"/>
  <c r="G8" i="14"/>
  <c r="E4" i="14"/>
  <c r="G24" i="12"/>
  <c r="E20" i="12"/>
  <c r="G26" i="18" l="1"/>
  <c r="H33" i="18"/>
  <c r="G33" i="18"/>
  <c r="G26" i="17"/>
  <c r="G33" i="14"/>
  <c r="G26" i="14"/>
  <c r="G49" i="12"/>
  <c r="G8" i="18" l="1"/>
  <c r="G33" i="17" l="1"/>
  <c r="G48" i="12" l="1"/>
  <c r="H47" i="12"/>
  <c r="H46" i="12"/>
  <c r="G41" i="12"/>
  <c r="G25" i="14"/>
  <c r="H24" i="14"/>
  <c r="H23" i="14"/>
  <c r="H22" i="14"/>
  <c r="H21" i="14"/>
  <c r="H25" i="14" s="1"/>
  <c r="H26" i="14" s="1"/>
  <c r="H20" i="14"/>
  <c r="G32" i="14"/>
  <c r="H31" i="14"/>
  <c r="H30" i="14"/>
  <c r="H29" i="14"/>
  <c r="H32" i="14" s="1"/>
  <c r="H33" i="14" s="1"/>
  <c r="G32" i="18"/>
  <c r="H31" i="18"/>
  <c r="H30" i="18"/>
  <c r="H29" i="18"/>
  <c r="H32" i="18" s="1"/>
  <c r="G25" i="18"/>
  <c r="H24" i="18"/>
  <c r="H23" i="18"/>
  <c r="H22" i="18"/>
  <c r="H21" i="18"/>
  <c r="H20" i="18"/>
  <c r="H25" i="18" s="1"/>
  <c r="H26" i="18" s="1"/>
  <c r="G32" i="17"/>
  <c r="H31" i="17"/>
  <c r="H30" i="17"/>
  <c r="H29" i="17"/>
  <c r="H32" i="17" s="1"/>
  <c r="H33" i="17" s="1"/>
  <c r="G25" i="17"/>
  <c r="H23" i="17"/>
  <c r="H22" i="17"/>
  <c r="H21" i="17"/>
  <c r="H20" i="17"/>
  <c r="E16" i="18" l="1"/>
  <c r="F16" i="18" s="1"/>
  <c r="G16" i="18" s="1"/>
  <c r="E12" i="18"/>
  <c r="F12" i="18" s="1"/>
  <c r="G12" i="18" s="1"/>
  <c r="E16" i="17"/>
  <c r="F16" i="17" s="1"/>
  <c r="G16" i="17" s="1"/>
  <c r="E12" i="17"/>
  <c r="F12" i="17" s="1"/>
  <c r="G12" i="17" s="1"/>
  <c r="E16" i="14"/>
  <c r="F16" i="14" s="1"/>
  <c r="G16" i="14" s="1"/>
  <c r="E12" i="14"/>
  <c r="F12" i="14" s="1"/>
  <c r="G12" i="14" s="1"/>
  <c r="E32" i="12"/>
  <c r="F32" i="12" s="1"/>
  <c r="G32" i="12" s="1"/>
  <c r="E28" i="12"/>
  <c r="F28" i="12" s="1"/>
  <c r="G28" i="12" s="1"/>
  <c r="F31" i="9" l="1"/>
  <c r="F4" i="18"/>
  <c r="G4" i="18" s="1"/>
  <c r="F4" i="17"/>
  <c r="G4" i="17" s="1"/>
  <c r="F30" i="9"/>
  <c r="H8" i="17" s="1"/>
  <c r="F4" i="14"/>
  <c r="G4" i="14" s="1"/>
  <c r="E36" i="14" s="1"/>
  <c r="F31" i="18"/>
  <c r="F30" i="18"/>
  <c r="F29" i="18"/>
  <c r="F24" i="18"/>
  <c r="F23" i="18"/>
  <c r="F22" i="18"/>
  <c r="F21" i="18"/>
  <c r="F20" i="18"/>
  <c r="F31" i="17"/>
  <c r="F30" i="17"/>
  <c r="F29" i="17"/>
  <c r="F24" i="17"/>
  <c r="H24" i="17" s="1"/>
  <c r="H25" i="17" s="1"/>
  <c r="F23" i="17"/>
  <c r="F22" i="17"/>
  <c r="F21" i="17"/>
  <c r="F20" i="17"/>
  <c r="F31" i="14"/>
  <c r="F30" i="14"/>
  <c r="F29" i="14"/>
  <c r="F24" i="14"/>
  <c r="F23" i="14"/>
  <c r="F22" i="14"/>
  <c r="F21" i="14"/>
  <c r="F20" i="14"/>
  <c r="F47" i="12"/>
  <c r="F46" i="12"/>
  <c r="F45" i="12"/>
  <c r="F40" i="12"/>
  <c r="H40" i="12" s="1"/>
  <c r="F39" i="12"/>
  <c r="H39" i="12" s="1"/>
  <c r="F38" i="12"/>
  <c r="H38" i="12" s="1"/>
  <c r="F37" i="12"/>
  <c r="H37" i="12" s="1"/>
  <c r="F36" i="12"/>
  <c r="F16" i="12"/>
  <c r="G16" i="12" s="1"/>
  <c r="F12" i="12"/>
  <c r="G12" i="12" s="1"/>
  <c r="F8" i="12"/>
  <c r="G8" i="12" s="1"/>
  <c r="F4" i="12"/>
  <c r="G4" i="12" s="1"/>
  <c r="F48" i="12" l="1"/>
  <c r="H45" i="12"/>
  <c r="H48" i="12" s="1"/>
  <c r="E36" i="18"/>
  <c r="F8" i="17"/>
  <c r="E8" i="17" s="1"/>
  <c r="I36" i="17"/>
  <c r="E36" i="17"/>
  <c r="F41" i="12"/>
  <c r="H36" i="12"/>
  <c r="H41" i="12" s="1"/>
  <c r="H26" i="17"/>
  <c r="H8" i="18"/>
  <c r="I36" i="18" s="1"/>
  <c r="F28" i="9"/>
  <c r="H8" i="14" s="1"/>
  <c r="I36" i="14" s="1"/>
  <c r="A36" i="14" s="1"/>
  <c r="F27" i="9"/>
  <c r="H24" i="12" s="1"/>
  <c r="I52" i="12" s="1"/>
  <c r="F25" i="14"/>
  <c r="F32" i="18"/>
  <c r="F25" i="17"/>
  <c r="F25" i="18"/>
  <c r="F32" i="17"/>
  <c r="F32" i="14"/>
  <c r="H42" i="12" l="1"/>
  <c r="G42" i="12"/>
  <c r="H49" i="12"/>
  <c r="A36" i="17"/>
  <c r="A36" i="18"/>
  <c r="F8" i="18"/>
  <c r="E8" i="18" s="1"/>
  <c r="F8" i="14"/>
  <c r="E8" i="14" s="1"/>
  <c r="F24" i="12"/>
  <c r="E24" i="12" s="1"/>
  <c r="E24" i="9"/>
  <c r="E23" i="9"/>
  <c r="E22" i="9"/>
  <c r="E20" i="9"/>
  <c r="E19" i="9"/>
  <c r="E18" i="9"/>
  <c r="E16" i="9"/>
  <c r="E15" i="9"/>
  <c r="E14" i="9"/>
  <c r="F20" i="12" l="1"/>
  <c r="G20" i="12" s="1"/>
  <c r="E52" i="12" l="1"/>
  <c r="A52" i="12" s="1"/>
</calcChain>
</file>

<file path=xl/sharedStrings.xml><?xml version="1.0" encoding="utf-8"?>
<sst xmlns="http://schemas.openxmlformats.org/spreadsheetml/2006/main" count="453" uniqueCount="69">
  <si>
    <t>補助類別</t>
  </si>
  <si>
    <t>項目</t>
  </si>
  <si>
    <t>經費來源</t>
  </si>
  <si>
    <t>數量</t>
  </si>
  <si>
    <t>花蓮縣政府</t>
  </si>
  <si>
    <t>本會自籌</t>
  </si>
  <si>
    <t>分攤比例</t>
  </si>
  <si>
    <t>備註</t>
    <phoneticPr fontId="2" type="noConversion"/>
  </si>
  <si>
    <t>單價</t>
    <phoneticPr fontId="2" type="noConversion"/>
  </si>
  <si>
    <t>單位</t>
    <phoneticPr fontId="2" type="noConversion"/>
  </si>
  <si>
    <t>合計金額</t>
    <phoneticPr fontId="2" type="noConversion"/>
  </si>
  <si>
    <t>經費分攤</t>
    <phoneticPr fontId="2" type="noConversion"/>
  </si>
  <si>
    <t>計畫總經費合計表</t>
    <phoneticPr fontId="2" type="noConversion"/>
  </si>
  <si>
    <t>業務費</t>
    <phoneticPr fontId="2" type="noConversion"/>
  </si>
  <si>
    <t>年</t>
    <phoneticPr fontId="2" type="noConversion"/>
  </si>
  <si>
    <t>承辦人</t>
    <phoneticPr fontId="2" type="noConversion"/>
  </si>
  <si>
    <t>經費合計</t>
    <phoneticPr fontId="2" type="noConversion"/>
  </si>
  <si>
    <t>業務主管</t>
    <phoneticPr fontId="2" type="noConversion"/>
  </si>
  <si>
    <t>申請花蓮縣政府補助</t>
    <phoneticPr fontId="2" type="noConversion"/>
  </si>
  <si>
    <t>經費來源</t>
    <phoneticPr fontId="2" type="noConversion"/>
  </si>
  <si>
    <t>季</t>
    <phoneticPr fontId="2" type="noConversion"/>
  </si>
  <si>
    <t>創新方案費用(E2)</t>
    <phoneticPr fontId="2" type="noConversion"/>
  </si>
  <si>
    <t>朝陽站獎助費(F2)</t>
    <phoneticPr fontId="2" type="noConversion"/>
  </si>
  <si>
    <t>志工相關費用(B2)</t>
    <phoneticPr fontId="2" type="noConversion"/>
  </si>
  <si>
    <t>業務費(A2)</t>
    <phoneticPr fontId="2" type="noConversion"/>
  </si>
  <si>
    <t>會計</t>
    <phoneticPr fontId="2" type="noConversion"/>
  </si>
  <si>
    <t>誤餐加值費(I1~I3)</t>
    <phoneticPr fontId="2" type="noConversion"/>
  </si>
  <si>
    <t>服務鐘點費(J1~J2)</t>
    <phoneticPr fontId="2" type="noConversion"/>
  </si>
  <si>
    <t>續案型擴點加值費(L)</t>
    <phoneticPr fontId="2" type="noConversion"/>
  </si>
  <si>
    <t>●限延緩失能課程或本府公告之課程，且講師戶籍地及實際居住地非本縣，始得申請。</t>
    <phoneticPr fontId="2" type="noConversion"/>
  </si>
  <si>
    <t>計畫總金額
(花蓮縣政府補助+本會自籌)</t>
    <phoneticPr fontId="2" type="noConversion"/>
  </si>
  <si>
    <t>設施設備
-物品</t>
    <phoneticPr fontId="2" type="noConversion"/>
  </si>
  <si>
    <t>設施設備
-財產</t>
    <phoneticPr fontId="2" type="noConversion"/>
  </si>
  <si>
    <t>潛力</t>
    <phoneticPr fontId="2" type="noConversion"/>
  </si>
  <si>
    <t>獎助費</t>
    <phoneticPr fontId="2" type="noConversion"/>
  </si>
  <si>
    <t>人數</t>
    <phoneticPr fontId="2" type="noConversion"/>
  </si>
  <si>
    <t>人</t>
    <phoneticPr fontId="2" type="noConversion"/>
  </si>
  <si>
    <t>25-34</t>
    <phoneticPr fontId="2" type="noConversion"/>
  </si>
  <si>
    <t>餐飲</t>
    <phoneticPr fontId="2" type="noConversion"/>
  </si>
  <si>
    <t>鐘點費</t>
    <phoneticPr fontId="2" type="noConversion"/>
  </si>
  <si>
    <t>長照站
/
朝陽站</t>
    <phoneticPr fontId="2" type="noConversion"/>
  </si>
  <si>
    <t>據點</t>
    <phoneticPr fontId="2" type="noConversion"/>
  </si>
  <si>
    <r>
      <t>●</t>
    </r>
    <r>
      <rPr>
        <b/>
        <sz val="11"/>
        <rFont val="標楷體"/>
        <family val="4"/>
        <charset val="136"/>
      </rPr>
      <t>物品</t>
    </r>
    <r>
      <rPr>
        <sz val="11"/>
        <rFont val="標楷體"/>
        <family val="4"/>
        <charset val="136"/>
      </rPr>
      <t>：未達1萬元之設施設備。
●</t>
    </r>
    <r>
      <rPr>
        <b/>
        <sz val="11"/>
        <rFont val="標楷體"/>
        <family val="4"/>
        <charset val="136"/>
      </rPr>
      <t>財產</t>
    </r>
    <r>
      <rPr>
        <sz val="11"/>
        <rFont val="標楷體"/>
        <family val="4"/>
        <charset val="136"/>
      </rPr>
      <t>：1萬元以上且使用年限在2年以上之設施設備。
●開辦設施設備(G1)、充實設施設備費(G2)、補充設施設備費(M)(N)：僅能</t>
    </r>
    <r>
      <rPr>
        <b/>
        <sz val="11"/>
        <rFont val="標楷體"/>
        <family val="4"/>
        <charset val="136"/>
      </rPr>
      <t>三擇一</t>
    </r>
    <r>
      <rPr>
        <sz val="11"/>
        <rFont val="標楷體"/>
        <family val="4"/>
        <charset val="136"/>
      </rPr>
      <t>申請獎助。
●物品及財產合計：
(1)開辦設施設備(G1)：第1年開辦才能申請，最高補助10萬元。
(2)充實設施設備費(G2)：歷年累計達新臺幣50萬元，不再獎助。
(3)補充設施設備費(M)(N)：每年5萬元，歷年累計達新臺幣60萬元時，不再獎助。</t>
    </r>
    <phoneticPr fontId="2" type="noConversion"/>
  </si>
  <si>
    <t xml:space="preserve">                  114年經費概算表- 10C社區長照站(中央獎助)              附件8-4</t>
    <phoneticPr fontId="2" type="noConversion"/>
  </si>
  <si>
    <t xml:space="preserve">                  114年經費概算表- 6C社區長照站(中央獎助)              附件8-4</t>
    <phoneticPr fontId="2" type="noConversion"/>
  </si>
  <si>
    <t xml:space="preserve">                  114年經費概算表- 2C社區長照站(中央獎助)              附件8-4</t>
    <phoneticPr fontId="2" type="noConversion"/>
  </si>
  <si>
    <t xml:space="preserve">                  114年經費概算表-2C朝陽站(花蓮縣政府補助)              附件8-3</t>
    <phoneticPr fontId="2" type="noConversion"/>
  </si>
  <si>
    <t>月</t>
    <phoneticPr fontId="2" type="noConversion"/>
  </si>
  <si>
    <t>●請依計畫書人數級距填報，若實際執行未達標，將依實報人數核銷
●2C：15-24人每季16,250元；25-34人每季33,750元；35人以上每季57,500元，擇優補助。</t>
    <phoneticPr fontId="2" type="noConversion"/>
  </si>
  <si>
    <t>●請依計畫書人數級距填報，若實際執行未達標，將依實報人數核銷
●2C：24人以下每季17,500元；25人以上每季25,000元，擇優補助。</t>
    <phoneticPr fontId="2" type="noConversion"/>
  </si>
  <si>
    <t xml:space="preserve">●請依計畫書人數級距填報，若實際執行未達標，將依實報人數核銷
●2C：24人以下每季17,500元；25人以上每季25,000元，擇優補助。
</t>
    <phoneticPr fontId="2" type="noConversion"/>
  </si>
  <si>
    <t>●請依計畫書人數級距填報，若實際執行未達標，將依實報人數核銷
●6C：15-24人每季35,000元；25-34人每季72,500元；35人以上每季120,000元，擇優補助。</t>
    <phoneticPr fontId="2" type="noConversion"/>
  </si>
  <si>
    <t>●請依計畫書人數級距填報，若實際執行未達標，將依實報人數核銷
●6C：24人以下每季55,000元；25人以上每季87,500元，擇優補助。</t>
    <phoneticPr fontId="2" type="noConversion"/>
  </si>
  <si>
    <t>●請依計畫書人數級距填報，若實際執行未達標，將依實報人數核銷
●10C：25人以上每季37,500元，擇優補助。</t>
    <phoneticPr fontId="2" type="noConversion"/>
  </si>
  <si>
    <t>●請依計畫書人數級距填報，若實際執行未達標，將依實報人數核銷
●10C：15-24人每季55,000元；25-34人每季115,000元；35人以上每季195,000元，擇優補助。</t>
    <phoneticPr fontId="2" type="noConversion"/>
  </si>
  <si>
    <t>是否有需求</t>
    <phoneticPr fontId="2" type="noConversion"/>
  </si>
  <si>
    <t>交通費</t>
    <phoneticPr fontId="2" type="noConversion"/>
  </si>
  <si>
    <t>擴點費</t>
    <phoneticPr fontId="2" type="noConversion"/>
  </si>
  <si>
    <t>是</t>
    <phoneticPr fontId="2" type="noConversion"/>
  </si>
  <si>
    <t>否</t>
    <phoneticPr fontId="2" type="noConversion"/>
  </si>
  <si>
    <t>2C</t>
    <phoneticPr fontId="2" type="noConversion"/>
  </si>
  <si>
    <t>6C</t>
    <phoneticPr fontId="2" type="noConversion"/>
  </si>
  <si>
    <t>10C</t>
    <phoneticPr fontId="2" type="noConversion"/>
  </si>
  <si>
    <t>●限延緩失能課程或創新方案，且講師戶籍地及實際居住地非本縣，始得申請。</t>
    <phoneticPr fontId="2" type="noConversion"/>
  </si>
  <si>
    <t>縣外專案講師旅運費(K)</t>
    <phoneticPr fontId="2" type="noConversion"/>
  </si>
  <si>
    <t>●限中央公告之延緩失能課程，且講師戶籍地及實際居住地非本縣，始得申請。</t>
    <phoneticPr fontId="2" type="noConversion"/>
  </si>
  <si>
    <t>●符合「花蓮縣建立社區照顧關懷據點並設置社區長照站整合性實施計畫」第陸條第三項第六款規定，始能申請補助。</t>
    <phoneticPr fontId="2" type="noConversion"/>
  </si>
  <si>
    <t>無</t>
    <phoneticPr fontId="2" type="noConversion"/>
  </si>
  <si>
    <t>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</si>
</sst>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;[Red]&quot;$&quot;#,##0"/>
    <numFmt numFmtId="177" formatCode="_-* #,##0_-;\-* #,##0_-;_-* &quot;-&quot;??_-;_-@_-"/>
    <numFmt numFmtId="178" formatCode="#,##0_ "/>
    <numFmt numFmtId="179" formatCode="#,##0.00_ "/>
  </numFmts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7" fontId="3" fillId="0" borderId="3" xfId="1" applyNumberFormat="1" applyFont="1" applyBorder="1" applyAlignment="1" applyProtection="1">
      <alignment horizontal="center" vertical="center"/>
      <protection locked="0"/>
    </xf>
    <xf numFmtId="177" fontId="3" fillId="0" borderId="3" xfId="1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77" fontId="3" fillId="0" borderId="3" xfId="1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9" fontId="3" fillId="0" borderId="1" xfId="2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4" fillId="0" borderId="6" xfId="0" applyNumberFormat="1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9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3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6"/>
  <sheetViews>
    <sheetView topLeftCell="A12" workbookViewId="0">
      <selection activeCell="D29" sqref="D29:E29"/>
    </sheetView>
  </sheetViews>
  <sheetFormatPr defaultRowHeight="16.2"/>
  <cols>
    <col min="1" max="2" width="8.88671875" style="20"/>
    <col min="4" max="6" width="12.77734375" customWidth="1"/>
    <col min="8" max="8" width="12.77734375" customWidth="1"/>
  </cols>
  <sheetData>
    <row r="2" spans="1:6">
      <c r="A2" s="30" t="s">
        <v>33</v>
      </c>
      <c r="B2" s="30" t="s">
        <v>13</v>
      </c>
      <c r="C2" s="1">
        <v>3</v>
      </c>
      <c r="D2" s="9">
        <v>20000</v>
      </c>
      <c r="E2" s="9"/>
    </row>
    <row r="3" spans="1:6">
      <c r="A3" s="30"/>
      <c r="B3" s="30"/>
      <c r="C3" s="1">
        <v>6</v>
      </c>
      <c r="D3" s="9">
        <v>50000</v>
      </c>
      <c r="E3" s="9"/>
    </row>
    <row r="4" spans="1:6">
      <c r="E4" s="9"/>
    </row>
    <row r="5" spans="1:6" ht="16.2" customHeight="1">
      <c r="A5" s="31" t="s">
        <v>40</v>
      </c>
      <c r="B5" s="30" t="s">
        <v>13</v>
      </c>
      <c r="C5" s="1">
        <v>2</v>
      </c>
      <c r="D5" s="9">
        <v>37200</v>
      </c>
      <c r="E5" s="9"/>
    </row>
    <row r="6" spans="1:6">
      <c r="A6" s="31"/>
      <c r="B6" s="30"/>
      <c r="C6" s="1">
        <v>6</v>
      </c>
      <c r="D6" s="9">
        <v>74400</v>
      </c>
      <c r="E6" s="9"/>
    </row>
    <row r="7" spans="1:6">
      <c r="A7" s="31"/>
      <c r="B7" s="30"/>
      <c r="C7" s="1">
        <v>10</v>
      </c>
      <c r="D7" s="9">
        <v>111600</v>
      </c>
      <c r="E7" s="9"/>
    </row>
    <row r="8" spans="1:6">
      <c r="A8" s="31"/>
      <c r="E8" s="9"/>
    </row>
    <row r="9" spans="1:6">
      <c r="A9" s="31"/>
      <c r="B9" s="30" t="s">
        <v>34</v>
      </c>
      <c r="C9" s="1">
        <v>2</v>
      </c>
      <c r="D9" s="9">
        <v>37200</v>
      </c>
      <c r="E9" s="9"/>
    </row>
    <row r="10" spans="1:6">
      <c r="A10" s="31"/>
      <c r="B10" s="30"/>
      <c r="C10" s="1">
        <v>6</v>
      </c>
      <c r="D10" s="9">
        <v>74400</v>
      </c>
      <c r="E10" s="9"/>
    </row>
    <row r="11" spans="1:6">
      <c r="A11" s="31"/>
      <c r="B11" s="30"/>
      <c r="C11" s="1">
        <v>10</v>
      </c>
      <c r="D11" s="9">
        <v>111600</v>
      </c>
      <c r="E11" s="9"/>
    </row>
    <row r="12" spans="1:6">
      <c r="A12" s="31"/>
      <c r="E12" s="9"/>
    </row>
    <row r="13" spans="1:6">
      <c r="A13" s="31"/>
      <c r="B13" s="30" t="s">
        <v>38</v>
      </c>
      <c r="C13" s="30">
        <v>2</v>
      </c>
      <c r="D13" s="29" t="s">
        <v>68</v>
      </c>
      <c r="E13" s="9">
        <v>0</v>
      </c>
    </row>
    <row r="14" spans="1:6">
      <c r="A14" s="31"/>
      <c r="B14" s="30"/>
      <c r="C14" s="30"/>
      <c r="D14" s="1">
        <v>24</v>
      </c>
      <c r="E14" s="9">
        <f t="shared" ref="E14:E24" si="0">F14/4</f>
        <v>16250</v>
      </c>
      <c r="F14" s="9">
        <v>65000</v>
      </c>
    </row>
    <row r="15" spans="1:6">
      <c r="A15" s="31"/>
      <c r="B15" s="30"/>
      <c r="C15" s="30"/>
      <c r="D15" s="1" t="s">
        <v>37</v>
      </c>
      <c r="E15" s="9">
        <f t="shared" si="0"/>
        <v>33750</v>
      </c>
      <c r="F15" s="9">
        <v>135000</v>
      </c>
    </row>
    <row r="16" spans="1:6">
      <c r="A16" s="31"/>
      <c r="B16" s="30"/>
      <c r="C16" s="30"/>
      <c r="D16" s="1">
        <v>35</v>
      </c>
      <c r="E16" s="9">
        <f t="shared" si="0"/>
        <v>57500</v>
      </c>
      <c r="F16" s="9">
        <v>230000</v>
      </c>
    </row>
    <row r="17" spans="1:8">
      <c r="A17" s="31"/>
      <c r="B17" s="30"/>
      <c r="C17" s="30">
        <v>6</v>
      </c>
      <c r="D17" s="29" t="s">
        <v>68</v>
      </c>
      <c r="E17" s="9">
        <v>0</v>
      </c>
      <c r="F17" s="9"/>
    </row>
    <row r="18" spans="1:8">
      <c r="A18" s="31"/>
      <c r="B18" s="30"/>
      <c r="C18" s="30"/>
      <c r="D18" s="1">
        <v>24</v>
      </c>
      <c r="E18" s="9">
        <f t="shared" si="0"/>
        <v>35000</v>
      </c>
      <c r="F18" s="9">
        <v>140000</v>
      </c>
    </row>
    <row r="19" spans="1:8">
      <c r="A19" s="31"/>
      <c r="B19" s="30"/>
      <c r="C19" s="30"/>
      <c r="D19" s="1" t="s">
        <v>37</v>
      </c>
      <c r="E19" s="9">
        <f t="shared" si="0"/>
        <v>72500</v>
      </c>
      <c r="F19" s="9">
        <v>290000</v>
      </c>
    </row>
    <row r="20" spans="1:8">
      <c r="A20" s="31"/>
      <c r="B20" s="30"/>
      <c r="C20" s="30"/>
      <c r="D20" s="1">
        <v>35</v>
      </c>
      <c r="E20" s="9">
        <f t="shared" si="0"/>
        <v>120000</v>
      </c>
      <c r="F20" s="9">
        <v>480000</v>
      </c>
    </row>
    <row r="21" spans="1:8">
      <c r="A21" s="31"/>
      <c r="B21" s="30"/>
      <c r="C21" s="30">
        <v>10</v>
      </c>
      <c r="D21" s="29" t="s">
        <v>68</v>
      </c>
      <c r="E21" s="9">
        <v>0</v>
      </c>
      <c r="F21" s="9"/>
    </row>
    <row r="22" spans="1:8">
      <c r="A22" s="31"/>
      <c r="B22" s="30"/>
      <c r="C22" s="30"/>
      <c r="D22" s="1">
        <v>24</v>
      </c>
      <c r="E22" s="9">
        <f t="shared" si="0"/>
        <v>55000</v>
      </c>
      <c r="F22" s="9">
        <v>220000</v>
      </c>
    </row>
    <row r="23" spans="1:8">
      <c r="A23" s="31"/>
      <c r="B23" s="30"/>
      <c r="C23" s="30"/>
      <c r="D23" s="1" t="s">
        <v>37</v>
      </c>
      <c r="E23" s="9">
        <f t="shared" si="0"/>
        <v>115000</v>
      </c>
      <c r="F23" s="9">
        <v>460000</v>
      </c>
    </row>
    <row r="24" spans="1:8">
      <c r="A24" s="31"/>
      <c r="B24" s="30"/>
      <c r="C24" s="30"/>
      <c r="D24" s="1">
        <v>35</v>
      </c>
      <c r="E24" s="9">
        <f t="shared" si="0"/>
        <v>195000</v>
      </c>
      <c r="F24" s="9">
        <v>780000</v>
      </c>
    </row>
    <row r="25" spans="1:8">
      <c r="A25" s="31"/>
      <c r="E25" s="9"/>
    </row>
    <row r="26" spans="1:8">
      <c r="A26" s="31"/>
      <c r="B26" s="30" t="s">
        <v>39</v>
      </c>
      <c r="C26" s="30">
        <v>2</v>
      </c>
      <c r="D26" s="29" t="s">
        <v>68</v>
      </c>
      <c r="E26" s="9">
        <v>0</v>
      </c>
    </row>
    <row r="27" spans="1:8">
      <c r="A27" s="31"/>
      <c r="B27" s="30"/>
      <c r="C27" s="30"/>
      <c r="D27" s="1">
        <v>24</v>
      </c>
      <c r="E27" s="9">
        <v>70000</v>
      </c>
      <c r="F27" s="21" t="e">
        <f>'2C朝陽站'!G24/0.9*0.1</f>
        <v>#VALUE!</v>
      </c>
    </row>
    <row r="28" spans="1:8">
      <c r="A28" s="31"/>
      <c r="B28" s="30"/>
      <c r="C28" s="30"/>
      <c r="D28" s="1">
        <v>25</v>
      </c>
      <c r="E28" s="9">
        <v>100000</v>
      </c>
      <c r="F28" s="21" t="e">
        <f>'2C長照站'!G8/0.9*0.1</f>
        <v>#VALUE!</v>
      </c>
    </row>
    <row r="29" spans="1:8">
      <c r="A29" s="31"/>
      <c r="B29" s="30"/>
      <c r="C29" s="30">
        <v>6</v>
      </c>
      <c r="D29" s="29" t="s">
        <v>68</v>
      </c>
      <c r="E29" s="9">
        <v>0</v>
      </c>
      <c r="F29" s="21"/>
    </row>
    <row r="30" spans="1:8">
      <c r="A30" s="31"/>
      <c r="B30" s="30"/>
      <c r="C30" s="30"/>
      <c r="D30" s="1">
        <v>24</v>
      </c>
      <c r="E30" s="9">
        <v>220000</v>
      </c>
      <c r="F30" s="21" t="e">
        <f>'6C長照站'!G8/0.9*0.1</f>
        <v>#VALUE!</v>
      </c>
      <c r="H30" s="21"/>
    </row>
    <row r="31" spans="1:8">
      <c r="A31" s="31"/>
      <c r="B31" s="30"/>
      <c r="C31" s="30"/>
      <c r="D31" s="1">
        <v>25</v>
      </c>
      <c r="E31" s="9">
        <v>350000</v>
      </c>
      <c r="F31" s="21" t="e">
        <f>'10C長照站'!G8/0.9*0.1</f>
        <v>#VALUE!</v>
      </c>
    </row>
    <row r="32" spans="1:8">
      <c r="A32" s="31"/>
      <c r="B32" s="30"/>
      <c r="C32" s="30">
        <v>10</v>
      </c>
      <c r="D32" s="28" t="s">
        <v>67</v>
      </c>
      <c r="E32" s="9">
        <v>0</v>
      </c>
      <c r="F32" s="21"/>
    </row>
    <row r="33" spans="1:6">
      <c r="A33" s="31"/>
      <c r="B33" s="30"/>
      <c r="C33" s="30"/>
      <c r="D33" s="1">
        <v>25</v>
      </c>
      <c r="E33" s="9">
        <v>150000</v>
      </c>
      <c r="F33" s="9"/>
    </row>
    <row r="34" spans="1:6">
      <c r="A34" s="31"/>
      <c r="E34" s="9"/>
    </row>
    <row r="35" spans="1:6">
      <c r="A35" s="31"/>
      <c r="B35" s="30" t="s">
        <v>34</v>
      </c>
      <c r="C35" s="1">
        <v>2</v>
      </c>
      <c r="D35" s="9">
        <v>14400</v>
      </c>
    </row>
    <row r="36" spans="1:6">
      <c r="A36" s="31"/>
      <c r="B36" s="30"/>
      <c r="C36" s="1">
        <v>6</v>
      </c>
      <c r="D36" s="9">
        <v>26800</v>
      </c>
    </row>
    <row r="37" spans="1:6">
      <c r="A37" s="31"/>
      <c r="B37" s="30"/>
      <c r="C37" s="1">
        <v>10</v>
      </c>
      <c r="D37" s="9">
        <v>31700</v>
      </c>
    </row>
    <row r="38" spans="1:6">
      <c r="D38" s="9"/>
    </row>
    <row r="39" spans="1:6">
      <c r="A39" s="30" t="s">
        <v>41</v>
      </c>
      <c r="B39" s="30" t="s">
        <v>38</v>
      </c>
      <c r="C39" s="1">
        <v>24</v>
      </c>
      <c r="D39" s="9">
        <v>50000</v>
      </c>
      <c r="E39" s="9"/>
      <c r="F39" s="9"/>
    </row>
    <row r="40" spans="1:6">
      <c r="A40" s="30"/>
      <c r="B40" s="30"/>
      <c r="C40" s="1" t="s">
        <v>37</v>
      </c>
      <c r="D40" s="9">
        <v>100000</v>
      </c>
      <c r="E40" s="9"/>
      <c r="F40" s="9"/>
    </row>
    <row r="41" spans="1:6">
      <c r="A41" s="30"/>
      <c r="B41" s="30"/>
      <c r="C41" s="1">
        <v>35</v>
      </c>
      <c r="D41" s="9">
        <v>170000</v>
      </c>
      <c r="E41" s="9"/>
      <c r="F41" s="9"/>
    </row>
    <row r="42" spans="1:6">
      <c r="A42" s="30"/>
      <c r="D42" s="9"/>
      <c r="E42" s="9"/>
      <c r="F42" s="9"/>
    </row>
    <row r="43" spans="1:6">
      <c r="A43" s="30"/>
      <c r="B43" s="30" t="s">
        <v>39</v>
      </c>
      <c r="C43" s="1">
        <v>24</v>
      </c>
      <c r="D43" s="9">
        <v>40000</v>
      </c>
      <c r="E43" s="9"/>
      <c r="F43" s="9"/>
    </row>
    <row r="44" spans="1:6">
      <c r="A44" s="30"/>
      <c r="B44" s="30"/>
      <c r="C44" s="1">
        <v>25</v>
      </c>
      <c r="D44" s="9">
        <v>60000</v>
      </c>
      <c r="E44" s="9"/>
      <c r="F44" s="9"/>
    </row>
    <row r="46" spans="1:6">
      <c r="B46" s="30" t="s">
        <v>56</v>
      </c>
      <c r="C46" s="25" t="s">
        <v>58</v>
      </c>
      <c r="D46" s="9">
        <v>20000</v>
      </c>
    </row>
    <row r="47" spans="1:6">
      <c r="B47" s="30"/>
      <c r="C47" s="25" t="s">
        <v>59</v>
      </c>
      <c r="D47" s="9">
        <v>0</v>
      </c>
    </row>
    <row r="49" spans="1:4">
      <c r="A49" s="30" t="s">
        <v>60</v>
      </c>
      <c r="B49" s="30" t="s">
        <v>57</v>
      </c>
      <c r="C49" s="25" t="s">
        <v>58</v>
      </c>
      <c r="D49" s="9">
        <v>14400</v>
      </c>
    </row>
    <row r="50" spans="1:4">
      <c r="A50" s="30"/>
      <c r="B50" s="30"/>
      <c r="C50" s="25" t="s">
        <v>59</v>
      </c>
      <c r="D50" s="9">
        <v>0</v>
      </c>
    </row>
    <row r="52" spans="1:4">
      <c r="A52" s="30" t="s">
        <v>61</v>
      </c>
      <c r="B52" s="30" t="s">
        <v>57</v>
      </c>
      <c r="C52" s="25" t="s">
        <v>58</v>
      </c>
      <c r="D52" s="9">
        <v>26800</v>
      </c>
    </row>
    <row r="53" spans="1:4">
      <c r="A53" s="30"/>
      <c r="B53" s="30"/>
      <c r="C53" s="25" t="s">
        <v>59</v>
      </c>
      <c r="D53" s="9">
        <v>0</v>
      </c>
    </row>
    <row r="55" spans="1:4">
      <c r="A55" s="30" t="s">
        <v>62</v>
      </c>
      <c r="B55" s="30" t="s">
        <v>57</v>
      </c>
      <c r="C55" s="25" t="s">
        <v>58</v>
      </c>
      <c r="D55" s="9">
        <v>31700</v>
      </c>
    </row>
    <row r="56" spans="1:4">
      <c r="A56" s="30"/>
      <c r="B56" s="30"/>
      <c r="C56" s="25" t="s">
        <v>59</v>
      </c>
      <c r="D56" s="9">
        <v>0</v>
      </c>
    </row>
  </sheetData>
  <mergeCells count="24">
    <mergeCell ref="A55:A56"/>
    <mergeCell ref="B55:B56"/>
    <mergeCell ref="B46:B47"/>
    <mergeCell ref="B49:B50"/>
    <mergeCell ref="A49:A50"/>
    <mergeCell ref="A52:A53"/>
    <mergeCell ref="B52:B53"/>
    <mergeCell ref="C32:C33"/>
    <mergeCell ref="B13:B24"/>
    <mergeCell ref="C13:C16"/>
    <mergeCell ref="C17:C20"/>
    <mergeCell ref="C21:C24"/>
    <mergeCell ref="B26:B33"/>
    <mergeCell ref="C26:C28"/>
    <mergeCell ref="C29:C31"/>
    <mergeCell ref="A2:A3"/>
    <mergeCell ref="B2:B3"/>
    <mergeCell ref="B5:B7"/>
    <mergeCell ref="B9:B11"/>
    <mergeCell ref="B43:B44"/>
    <mergeCell ref="A39:A44"/>
    <mergeCell ref="B35:B37"/>
    <mergeCell ref="A5:A37"/>
    <mergeCell ref="B39:B4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0CD38-7EF4-4C23-BA08-DEC1C4FE3E3C}">
  <sheetPr>
    <pageSetUpPr fitToPage="1"/>
  </sheetPr>
  <dimension ref="A1:L53"/>
  <sheetViews>
    <sheetView tabSelected="1" topLeftCell="A22" workbookViewId="0">
      <selection activeCell="K28" sqref="K28"/>
    </sheetView>
  </sheetViews>
  <sheetFormatPr defaultColWidth="9" defaultRowHeight="16.2"/>
  <cols>
    <col min="1" max="1" width="12.77734375" style="1" customWidth="1"/>
    <col min="2" max="2" width="13.77734375" style="1" customWidth="1"/>
    <col min="3" max="3" width="6.109375" style="1" customWidth="1"/>
    <col min="4" max="4" width="10.88671875" style="1" customWidth="1"/>
    <col min="5" max="5" width="10" style="1" customWidth="1"/>
    <col min="6" max="6" width="10.88671875" style="1" customWidth="1"/>
    <col min="7" max="7" width="12.6640625" style="1" customWidth="1"/>
    <col min="8" max="8" width="11.33203125" style="1" customWidth="1"/>
    <col min="9" max="9" width="38.77734375" style="1" customWidth="1"/>
    <col min="10" max="16384" width="9" style="1"/>
  </cols>
  <sheetData>
    <row r="1" spans="1:9" ht="30" customHeight="1" thickBot="1">
      <c r="A1" s="32" t="s">
        <v>46</v>
      </c>
      <c r="B1" s="33"/>
      <c r="C1" s="33"/>
      <c r="D1" s="33"/>
      <c r="E1" s="33"/>
      <c r="F1" s="33"/>
      <c r="G1" s="33"/>
      <c r="H1" s="33"/>
      <c r="I1" s="34"/>
    </row>
    <row r="2" spans="1:9" ht="25.2" customHeight="1">
      <c r="A2" s="35" t="s">
        <v>0</v>
      </c>
      <c r="B2" s="36"/>
      <c r="C2" s="39" t="s">
        <v>9</v>
      </c>
      <c r="D2" s="39" t="s">
        <v>3</v>
      </c>
      <c r="E2" s="39" t="s">
        <v>8</v>
      </c>
      <c r="F2" s="39" t="s">
        <v>10</v>
      </c>
      <c r="G2" s="39" t="s">
        <v>19</v>
      </c>
      <c r="H2" s="39"/>
      <c r="I2" s="41" t="s">
        <v>7</v>
      </c>
    </row>
    <row r="3" spans="1:9" ht="25.2" customHeight="1" thickBot="1">
      <c r="A3" s="37"/>
      <c r="B3" s="38"/>
      <c r="C3" s="40"/>
      <c r="D3" s="40"/>
      <c r="E3" s="40"/>
      <c r="F3" s="40"/>
      <c r="G3" s="22" t="s">
        <v>4</v>
      </c>
      <c r="H3" s="22" t="s">
        <v>5</v>
      </c>
      <c r="I3" s="42"/>
    </row>
    <row r="4" spans="1:9" ht="60" customHeight="1">
      <c r="A4" s="43" t="s">
        <v>24</v>
      </c>
      <c r="B4" s="44"/>
      <c r="C4" s="13" t="s">
        <v>47</v>
      </c>
      <c r="D4" s="6"/>
      <c r="E4" s="4">
        <v>12400</v>
      </c>
      <c r="F4" s="3">
        <f>IFERROR(D4*E4,"")</f>
        <v>0</v>
      </c>
      <c r="G4" s="3">
        <f>F4</f>
        <v>0</v>
      </c>
      <c r="H4" s="3">
        <v>0</v>
      </c>
      <c r="I4" s="45"/>
    </row>
    <row r="5" spans="1:9" ht="25.2" customHeight="1" thickBot="1">
      <c r="A5" s="46" t="s">
        <v>6</v>
      </c>
      <c r="B5" s="47"/>
      <c r="C5" s="47"/>
      <c r="D5" s="47"/>
      <c r="E5" s="47"/>
      <c r="F5" s="48"/>
      <c r="G5" s="14">
        <v>1</v>
      </c>
      <c r="H5" s="14">
        <v>0</v>
      </c>
      <c r="I5" s="45"/>
    </row>
    <row r="6" spans="1:9" ht="25.2" customHeight="1">
      <c r="A6" s="35" t="s">
        <v>0</v>
      </c>
      <c r="B6" s="36" t="s">
        <v>1</v>
      </c>
      <c r="C6" s="49" t="s">
        <v>9</v>
      </c>
      <c r="D6" s="39" t="s">
        <v>3</v>
      </c>
      <c r="E6" s="39" t="s">
        <v>8</v>
      </c>
      <c r="F6" s="39" t="s">
        <v>10</v>
      </c>
      <c r="G6" s="51" t="s">
        <v>2</v>
      </c>
      <c r="H6" s="52"/>
      <c r="I6" s="53" t="s">
        <v>7</v>
      </c>
    </row>
    <row r="7" spans="1:9" ht="25.2" customHeight="1" thickBot="1">
      <c r="A7" s="37"/>
      <c r="B7" s="38"/>
      <c r="C7" s="50"/>
      <c r="D7" s="40"/>
      <c r="E7" s="40"/>
      <c r="F7" s="40"/>
      <c r="G7" s="22" t="s">
        <v>4</v>
      </c>
      <c r="H7" s="22" t="s">
        <v>5</v>
      </c>
      <c r="I7" s="54"/>
    </row>
    <row r="8" spans="1:9" ht="60" customHeight="1">
      <c r="A8" s="43" t="s">
        <v>23</v>
      </c>
      <c r="B8" s="44"/>
      <c r="C8" s="13" t="s">
        <v>20</v>
      </c>
      <c r="D8" s="13">
        <v>4</v>
      </c>
      <c r="E8" s="4">
        <v>10000</v>
      </c>
      <c r="F8" s="3">
        <f>IFERROR(D8*E8,"")</f>
        <v>40000</v>
      </c>
      <c r="G8" s="3">
        <f>F8</f>
        <v>40000</v>
      </c>
      <c r="H8" s="3">
        <v>0</v>
      </c>
      <c r="I8" s="55"/>
    </row>
    <row r="9" spans="1:9" ht="25.2" customHeight="1" thickBot="1">
      <c r="A9" s="46" t="s">
        <v>6</v>
      </c>
      <c r="B9" s="47"/>
      <c r="C9" s="47"/>
      <c r="D9" s="47"/>
      <c r="E9" s="47"/>
      <c r="F9" s="48"/>
      <c r="G9" s="14">
        <v>1</v>
      </c>
      <c r="H9" s="14">
        <v>0</v>
      </c>
      <c r="I9" s="45"/>
    </row>
    <row r="10" spans="1:9" ht="25.2" customHeight="1">
      <c r="A10" s="35" t="s">
        <v>0</v>
      </c>
      <c r="B10" s="36"/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41" t="s">
        <v>7</v>
      </c>
    </row>
    <row r="11" spans="1:9" ht="25.2" customHeight="1" thickBot="1">
      <c r="A11" s="37"/>
      <c r="B11" s="38"/>
      <c r="C11" s="40"/>
      <c r="D11" s="40"/>
      <c r="E11" s="40"/>
      <c r="F11" s="40"/>
      <c r="G11" s="22" t="s">
        <v>4</v>
      </c>
      <c r="H11" s="22" t="s">
        <v>5</v>
      </c>
      <c r="I11" s="42"/>
    </row>
    <row r="12" spans="1:9" ht="60" customHeight="1">
      <c r="A12" s="43" t="s">
        <v>21</v>
      </c>
      <c r="B12" s="44"/>
      <c r="C12" s="13" t="s">
        <v>14</v>
      </c>
      <c r="D12" s="13">
        <v>1</v>
      </c>
      <c r="E12" s="4">
        <v>108000</v>
      </c>
      <c r="F12" s="3">
        <f>IFERROR(D12*E12,"")</f>
        <v>108000</v>
      </c>
      <c r="G12" s="3">
        <f>F12</f>
        <v>108000</v>
      </c>
      <c r="H12" s="3">
        <v>0</v>
      </c>
      <c r="I12" s="55"/>
    </row>
    <row r="13" spans="1:9" ht="25.2" customHeight="1" thickBot="1">
      <c r="A13" s="46" t="s">
        <v>6</v>
      </c>
      <c r="B13" s="47"/>
      <c r="C13" s="47"/>
      <c r="D13" s="47"/>
      <c r="E13" s="47"/>
      <c r="F13" s="48"/>
      <c r="G13" s="14">
        <v>1</v>
      </c>
      <c r="H13" s="14">
        <v>0</v>
      </c>
      <c r="I13" s="45"/>
    </row>
    <row r="14" spans="1:9" ht="25.2" customHeight="1">
      <c r="A14" s="35" t="s">
        <v>0</v>
      </c>
      <c r="B14" s="36"/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41" t="s">
        <v>7</v>
      </c>
    </row>
    <row r="15" spans="1:9" ht="25.2" customHeight="1" thickBot="1">
      <c r="A15" s="37"/>
      <c r="B15" s="38"/>
      <c r="C15" s="40"/>
      <c r="D15" s="40"/>
      <c r="E15" s="40"/>
      <c r="F15" s="40"/>
      <c r="G15" s="22" t="s">
        <v>4</v>
      </c>
      <c r="H15" s="22" t="s">
        <v>5</v>
      </c>
      <c r="I15" s="42"/>
    </row>
    <row r="16" spans="1:9" ht="60" customHeight="1">
      <c r="A16" s="43" t="s">
        <v>22</v>
      </c>
      <c r="B16" s="44"/>
      <c r="C16" s="13" t="s">
        <v>20</v>
      </c>
      <c r="D16" s="13">
        <v>4</v>
      </c>
      <c r="E16" s="4">
        <v>37200</v>
      </c>
      <c r="F16" s="3">
        <f>IFERROR(D16*E16,"")</f>
        <v>148800</v>
      </c>
      <c r="G16" s="3">
        <f>F16</f>
        <v>148800</v>
      </c>
      <c r="H16" s="3">
        <v>0</v>
      </c>
      <c r="I16" s="55"/>
    </row>
    <row r="17" spans="1:12" ht="25.2" customHeight="1" thickBot="1">
      <c r="A17" s="46" t="s">
        <v>6</v>
      </c>
      <c r="B17" s="47"/>
      <c r="C17" s="47"/>
      <c r="D17" s="47"/>
      <c r="E17" s="47"/>
      <c r="F17" s="48"/>
      <c r="G17" s="14">
        <v>1</v>
      </c>
      <c r="H17" s="14">
        <v>0</v>
      </c>
      <c r="I17" s="45"/>
    </row>
    <row r="18" spans="1:12" ht="25.2" customHeight="1">
      <c r="A18" s="35" t="s">
        <v>0</v>
      </c>
      <c r="B18" s="36"/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41" t="s">
        <v>7</v>
      </c>
      <c r="K18" s="56" t="s">
        <v>35</v>
      </c>
      <c r="L18" s="56"/>
    </row>
    <row r="19" spans="1:12" ht="25.2" customHeight="1" thickBot="1">
      <c r="A19" s="37"/>
      <c r="B19" s="38"/>
      <c r="C19" s="40"/>
      <c r="D19" s="40"/>
      <c r="E19" s="40"/>
      <c r="F19" s="40"/>
      <c r="G19" s="22" t="s">
        <v>4</v>
      </c>
      <c r="H19" s="22" t="s">
        <v>5</v>
      </c>
      <c r="I19" s="42"/>
      <c r="K19" s="56"/>
      <c r="L19" s="56"/>
    </row>
    <row r="20" spans="1:12" ht="70.05" customHeight="1">
      <c r="A20" s="43" t="s">
        <v>26</v>
      </c>
      <c r="B20" s="44"/>
      <c r="C20" s="13" t="s">
        <v>20</v>
      </c>
      <c r="D20" s="13">
        <v>4</v>
      </c>
      <c r="E20" s="4" t="str">
        <f>IFERROR(VLOOKUP(K20,後台!D13:E16, 2, 0),"")</f>
        <v/>
      </c>
      <c r="F20" s="3" t="str">
        <f>IFERROR(D20*E20,"")</f>
        <v/>
      </c>
      <c r="G20" s="3" t="str">
        <f>F20</f>
        <v/>
      </c>
      <c r="H20" s="3">
        <v>0</v>
      </c>
      <c r="I20" s="57" t="s">
        <v>48</v>
      </c>
      <c r="K20" s="10"/>
      <c r="L20" s="23" t="s">
        <v>36</v>
      </c>
    </row>
    <row r="21" spans="1:12" ht="25.2" customHeight="1" thickBot="1">
      <c r="A21" s="46" t="s">
        <v>6</v>
      </c>
      <c r="B21" s="47"/>
      <c r="C21" s="47"/>
      <c r="D21" s="47"/>
      <c r="E21" s="47"/>
      <c r="F21" s="48"/>
      <c r="G21" s="14">
        <v>1</v>
      </c>
      <c r="H21" s="14">
        <v>0</v>
      </c>
      <c r="I21" s="58"/>
    </row>
    <row r="22" spans="1:12" ht="25.2" customHeight="1">
      <c r="A22" s="35" t="s">
        <v>0</v>
      </c>
      <c r="B22" s="36"/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41" t="s">
        <v>7</v>
      </c>
      <c r="K22" s="56" t="s">
        <v>35</v>
      </c>
      <c r="L22" s="56"/>
    </row>
    <row r="23" spans="1:12" ht="25.2" customHeight="1" thickBot="1">
      <c r="A23" s="37"/>
      <c r="B23" s="38"/>
      <c r="C23" s="40"/>
      <c r="D23" s="40"/>
      <c r="E23" s="40"/>
      <c r="F23" s="40"/>
      <c r="G23" s="22" t="s">
        <v>4</v>
      </c>
      <c r="H23" s="22" t="s">
        <v>5</v>
      </c>
      <c r="I23" s="42"/>
      <c r="K23" s="56"/>
      <c r="L23" s="56"/>
    </row>
    <row r="24" spans="1:12" ht="70.05" customHeight="1">
      <c r="A24" s="43" t="s">
        <v>27</v>
      </c>
      <c r="B24" s="44"/>
      <c r="C24" s="13" t="s">
        <v>14</v>
      </c>
      <c r="D24" s="13">
        <v>1</v>
      </c>
      <c r="E24" s="4" t="str">
        <f>F24</f>
        <v/>
      </c>
      <c r="F24" s="3" t="str">
        <f>IFERROR(G24+H24,"")</f>
        <v/>
      </c>
      <c r="G24" s="4" t="str">
        <f>IFERROR(VLOOKUP(K24,後台!D26:E28, 2, 0),"")</f>
        <v/>
      </c>
      <c r="H24" s="5" t="str">
        <f>IFERROR(ROUNDUP(後台!F27,0),"")</f>
        <v/>
      </c>
      <c r="I24" s="59" t="s">
        <v>49</v>
      </c>
      <c r="K24" s="10"/>
      <c r="L24" s="23" t="s">
        <v>36</v>
      </c>
    </row>
    <row r="25" spans="1:12" ht="48" customHeight="1" thickBot="1">
      <c r="A25" s="46" t="s">
        <v>6</v>
      </c>
      <c r="B25" s="47"/>
      <c r="C25" s="47"/>
      <c r="D25" s="47"/>
      <c r="E25" s="47"/>
      <c r="F25" s="48"/>
      <c r="G25" s="14">
        <v>0.9</v>
      </c>
      <c r="H25" s="14">
        <v>0.1</v>
      </c>
      <c r="I25" s="60"/>
      <c r="J25" s="15"/>
    </row>
    <row r="26" spans="1:12" ht="25.2" customHeight="1">
      <c r="A26" s="35" t="s">
        <v>0</v>
      </c>
      <c r="B26" s="36"/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41" t="s">
        <v>7</v>
      </c>
      <c r="K26" s="56" t="s">
        <v>55</v>
      </c>
      <c r="L26" s="56"/>
    </row>
    <row r="27" spans="1:12" ht="25.2" customHeight="1" thickBot="1">
      <c r="A27" s="37"/>
      <c r="B27" s="38"/>
      <c r="C27" s="40"/>
      <c r="D27" s="40"/>
      <c r="E27" s="40"/>
      <c r="F27" s="40"/>
      <c r="G27" s="22" t="s">
        <v>4</v>
      </c>
      <c r="H27" s="22" t="s">
        <v>5</v>
      </c>
      <c r="I27" s="42"/>
      <c r="K27" s="56"/>
      <c r="L27" s="56"/>
    </row>
    <row r="28" spans="1:12" ht="64.95" customHeight="1">
      <c r="A28" s="43" t="s">
        <v>64</v>
      </c>
      <c r="B28" s="44"/>
      <c r="C28" s="13" t="s">
        <v>14</v>
      </c>
      <c r="D28" s="13">
        <v>1</v>
      </c>
      <c r="E28" s="4" t="str">
        <f>IFERROR(VLOOKUP(K28,後台!C46:D47, 2, 0),"")</f>
        <v/>
      </c>
      <c r="F28" s="3" t="str">
        <f>IFERROR(D28*E28,"")</f>
        <v/>
      </c>
      <c r="G28" s="3" t="str">
        <f>F28</f>
        <v/>
      </c>
      <c r="H28" s="3">
        <v>0</v>
      </c>
      <c r="I28" s="57" t="s">
        <v>63</v>
      </c>
      <c r="K28" s="10"/>
      <c r="L28" s="27"/>
    </row>
    <row r="29" spans="1:12" ht="25.2" customHeight="1" thickBot="1">
      <c r="A29" s="46" t="s">
        <v>6</v>
      </c>
      <c r="B29" s="47"/>
      <c r="C29" s="47"/>
      <c r="D29" s="47"/>
      <c r="E29" s="47"/>
      <c r="F29" s="48"/>
      <c r="G29" s="14">
        <v>1</v>
      </c>
      <c r="H29" s="14">
        <v>0</v>
      </c>
      <c r="I29" s="58"/>
    </row>
    <row r="30" spans="1:12" ht="25.2" customHeight="1">
      <c r="A30" s="35" t="s">
        <v>0</v>
      </c>
      <c r="B30" s="36"/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41" t="s">
        <v>7</v>
      </c>
      <c r="K30" s="56" t="s">
        <v>55</v>
      </c>
      <c r="L30" s="56"/>
    </row>
    <row r="31" spans="1:12" ht="25.2" customHeight="1" thickBot="1">
      <c r="A31" s="37"/>
      <c r="B31" s="38"/>
      <c r="C31" s="40"/>
      <c r="D31" s="40"/>
      <c r="E31" s="40"/>
      <c r="F31" s="40"/>
      <c r="G31" s="22" t="s">
        <v>4</v>
      </c>
      <c r="H31" s="22" t="s">
        <v>5</v>
      </c>
      <c r="I31" s="42"/>
      <c r="K31" s="56"/>
      <c r="L31" s="56"/>
    </row>
    <row r="32" spans="1:12" ht="64.95" customHeight="1">
      <c r="A32" s="43" t="s">
        <v>28</v>
      </c>
      <c r="B32" s="44"/>
      <c r="C32" s="13" t="s">
        <v>14</v>
      </c>
      <c r="D32" s="13">
        <v>1</v>
      </c>
      <c r="E32" s="4" t="str">
        <f>IFERROR(VLOOKUP(K32,後台!C49:D50, 2, 0),"")</f>
        <v/>
      </c>
      <c r="F32" s="3" t="str">
        <f>IFERROR(D32*E32,"")</f>
        <v/>
      </c>
      <c r="G32" s="3" t="str">
        <f>F32</f>
        <v/>
      </c>
      <c r="H32" s="3">
        <v>0</v>
      </c>
      <c r="I32" s="57" t="s">
        <v>66</v>
      </c>
      <c r="K32" s="10"/>
      <c r="L32" s="27"/>
    </row>
    <row r="33" spans="1:9" ht="25.2" customHeight="1" thickBot="1">
      <c r="A33" s="46" t="s">
        <v>6</v>
      </c>
      <c r="B33" s="47"/>
      <c r="C33" s="47"/>
      <c r="D33" s="47"/>
      <c r="E33" s="47"/>
      <c r="F33" s="48"/>
      <c r="G33" s="14">
        <v>1</v>
      </c>
      <c r="H33" s="14">
        <v>0</v>
      </c>
      <c r="I33" s="58"/>
    </row>
    <row r="34" spans="1:9" ht="25.2" customHeight="1">
      <c r="A34" s="76" t="s">
        <v>0</v>
      </c>
      <c r="B34" s="49" t="s">
        <v>1</v>
      </c>
      <c r="C34" s="39" t="s">
        <v>9</v>
      </c>
      <c r="D34" s="39" t="s">
        <v>3</v>
      </c>
      <c r="E34" s="39" t="s">
        <v>8</v>
      </c>
      <c r="F34" s="39" t="s">
        <v>10</v>
      </c>
      <c r="G34" s="39" t="s">
        <v>2</v>
      </c>
      <c r="H34" s="39"/>
      <c r="I34" s="41" t="s">
        <v>7</v>
      </c>
    </row>
    <row r="35" spans="1:9" ht="25.2" customHeight="1" thickBot="1">
      <c r="A35" s="77"/>
      <c r="B35" s="50"/>
      <c r="C35" s="40"/>
      <c r="D35" s="40"/>
      <c r="E35" s="40"/>
      <c r="F35" s="40"/>
      <c r="G35" s="22" t="s">
        <v>4</v>
      </c>
      <c r="H35" s="22" t="s">
        <v>5</v>
      </c>
      <c r="I35" s="42"/>
    </row>
    <row r="36" spans="1:9" ht="40.049999999999997" customHeight="1">
      <c r="A36" s="68" t="s">
        <v>31</v>
      </c>
      <c r="B36" s="11"/>
      <c r="C36" s="6"/>
      <c r="D36" s="6"/>
      <c r="E36" s="2"/>
      <c r="F36" s="3">
        <f>D36*E36</f>
        <v>0</v>
      </c>
      <c r="G36" s="2"/>
      <c r="H36" s="3">
        <f>F36-G36</f>
        <v>0</v>
      </c>
      <c r="I36" s="59" t="s">
        <v>42</v>
      </c>
    </row>
    <row r="37" spans="1:9" ht="40.049999999999997" customHeight="1">
      <c r="A37" s="72"/>
      <c r="B37" s="12"/>
      <c r="C37" s="7"/>
      <c r="D37" s="6"/>
      <c r="E37" s="2"/>
      <c r="F37" s="3">
        <f>D37*E37</f>
        <v>0</v>
      </c>
      <c r="G37" s="2"/>
      <c r="H37" s="3">
        <f t="shared" ref="H37:H40" si="0">F37-G37</f>
        <v>0</v>
      </c>
      <c r="I37" s="57"/>
    </row>
    <row r="38" spans="1:9" ht="40.049999999999997" customHeight="1">
      <c r="A38" s="72"/>
      <c r="B38" s="12"/>
      <c r="C38" s="7"/>
      <c r="D38" s="6"/>
      <c r="E38" s="2"/>
      <c r="F38" s="3">
        <f>D38*E38</f>
        <v>0</v>
      </c>
      <c r="G38" s="2"/>
      <c r="H38" s="3">
        <f t="shared" si="0"/>
        <v>0</v>
      </c>
      <c r="I38" s="57"/>
    </row>
    <row r="39" spans="1:9" ht="40.049999999999997" customHeight="1">
      <c r="A39" s="72"/>
      <c r="B39" s="12"/>
      <c r="C39" s="7"/>
      <c r="D39" s="6"/>
      <c r="E39" s="2"/>
      <c r="F39" s="3">
        <f>D39*E39</f>
        <v>0</v>
      </c>
      <c r="G39" s="2"/>
      <c r="H39" s="3">
        <f t="shared" si="0"/>
        <v>0</v>
      </c>
      <c r="I39" s="57"/>
    </row>
    <row r="40" spans="1:9" ht="40.049999999999997" customHeight="1">
      <c r="A40" s="72"/>
      <c r="B40" s="12"/>
      <c r="C40" s="7"/>
      <c r="D40" s="6"/>
      <c r="E40" s="2"/>
      <c r="F40" s="3">
        <f>D40*E40</f>
        <v>0</v>
      </c>
      <c r="G40" s="2"/>
      <c r="H40" s="3">
        <f t="shared" si="0"/>
        <v>0</v>
      </c>
      <c r="I40" s="57"/>
    </row>
    <row r="41" spans="1:9" ht="30" customHeight="1">
      <c r="A41" s="69" t="s">
        <v>16</v>
      </c>
      <c r="B41" s="70"/>
      <c r="C41" s="70"/>
      <c r="D41" s="70"/>
      <c r="E41" s="71"/>
      <c r="F41" s="8">
        <f>SUM(F36:F40)</f>
        <v>0</v>
      </c>
      <c r="G41" s="8">
        <f>SUM(G36:G40)</f>
        <v>0</v>
      </c>
      <c r="H41" s="8">
        <f>SUM(H36:H40)</f>
        <v>0</v>
      </c>
      <c r="I41" s="57"/>
    </row>
    <row r="42" spans="1:9" ht="25.2" customHeight="1" thickBot="1">
      <c r="A42" s="46" t="s">
        <v>6</v>
      </c>
      <c r="B42" s="47"/>
      <c r="C42" s="47"/>
      <c r="D42" s="47"/>
      <c r="E42" s="47"/>
      <c r="F42" s="48"/>
      <c r="G42" s="14" t="str">
        <f>IFERROR(G41/($G$41+$H$41),"")</f>
        <v/>
      </c>
      <c r="H42" s="14" t="str">
        <f>IFERROR(H41/($G$41+$H$41),"")</f>
        <v/>
      </c>
      <c r="I42" s="57"/>
    </row>
    <row r="43" spans="1:9" ht="25.2" customHeight="1">
      <c r="A43" s="74" t="s">
        <v>0</v>
      </c>
      <c r="B43" s="39" t="s">
        <v>1</v>
      </c>
      <c r="C43" s="39" t="s">
        <v>9</v>
      </c>
      <c r="D43" s="39" t="s">
        <v>3</v>
      </c>
      <c r="E43" s="39" t="s">
        <v>8</v>
      </c>
      <c r="F43" s="39" t="s">
        <v>10</v>
      </c>
      <c r="G43" s="39" t="s">
        <v>11</v>
      </c>
      <c r="H43" s="39"/>
      <c r="I43" s="57"/>
    </row>
    <row r="44" spans="1:9" ht="25.2" customHeight="1" thickBot="1">
      <c r="A44" s="75"/>
      <c r="B44" s="40"/>
      <c r="C44" s="40"/>
      <c r="D44" s="40"/>
      <c r="E44" s="40"/>
      <c r="F44" s="40"/>
      <c r="G44" s="22" t="s">
        <v>4</v>
      </c>
      <c r="H44" s="22" t="s">
        <v>5</v>
      </c>
      <c r="I44" s="57"/>
    </row>
    <row r="45" spans="1:9" ht="40.049999999999997" customHeight="1">
      <c r="A45" s="68" t="s">
        <v>32</v>
      </c>
      <c r="B45" s="11"/>
      <c r="C45" s="6"/>
      <c r="D45" s="6"/>
      <c r="E45" s="2"/>
      <c r="F45" s="3">
        <f>D45*E45</f>
        <v>0</v>
      </c>
      <c r="G45" s="2"/>
      <c r="H45" s="3">
        <f>F45-G45</f>
        <v>0</v>
      </c>
      <c r="I45" s="57"/>
    </row>
    <row r="46" spans="1:9" ht="40.049999999999997" customHeight="1">
      <c r="A46" s="68"/>
      <c r="B46" s="11"/>
      <c r="C46" s="6"/>
      <c r="D46" s="6"/>
      <c r="E46" s="2"/>
      <c r="F46" s="3">
        <f>D46*E46</f>
        <v>0</v>
      </c>
      <c r="G46" s="2"/>
      <c r="H46" s="3">
        <f t="shared" ref="H46:H47" si="1">F46-G46</f>
        <v>0</v>
      </c>
      <c r="I46" s="57"/>
    </row>
    <row r="47" spans="1:9" ht="40.049999999999997" customHeight="1">
      <c r="A47" s="68"/>
      <c r="B47" s="11"/>
      <c r="C47" s="6"/>
      <c r="D47" s="6"/>
      <c r="E47" s="2"/>
      <c r="F47" s="3">
        <f>D47*E47</f>
        <v>0</v>
      </c>
      <c r="G47" s="2"/>
      <c r="H47" s="3">
        <f t="shared" si="1"/>
        <v>0</v>
      </c>
      <c r="I47" s="57"/>
    </row>
    <row r="48" spans="1:9" ht="30" customHeight="1">
      <c r="A48" s="69" t="s">
        <v>16</v>
      </c>
      <c r="B48" s="70"/>
      <c r="C48" s="70"/>
      <c r="D48" s="70"/>
      <c r="E48" s="71"/>
      <c r="F48" s="8">
        <f>SUM(F45:F47)</f>
        <v>0</v>
      </c>
      <c r="G48" s="8">
        <f>SUM(G45:G47)</f>
        <v>0</v>
      </c>
      <c r="H48" s="8">
        <f>SUM(H45:H47)</f>
        <v>0</v>
      </c>
      <c r="I48" s="57"/>
    </row>
    <row r="49" spans="1:9" ht="25.2" customHeight="1" thickBot="1">
      <c r="A49" s="46" t="s">
        <v>6</v>
      </c>
      <c r="B49" s="47"/>
      <c r="C49" s="47"/>
      <c r="D49" s="47"/>
      <c r="E49" s="47"/>
      <c r="F49" s="48"/>
      <c r="G49" s="14" t="str">
        <f>IFERROR(G48/($G$48+$H$48),"")</f>
        <v/>
      </c>
      <c r="H49" s="14" t="str">
        <f>IFERROR(H48/($G$48+$H$48),"")</f>
        <v/>
      </c>
      <c r="I49" s="73"/>
    </row>
    <row r="50" spans="1:9" ht="30" customHeight="1" thickBot="1">
      <c r="A50" s="61" t="s">
        <v>12</v>
      </c>
      <c r="B50" s="62"/>
      <c r="C50" s="62"/>
      <c r="D50" s="62"/>
      <c r="E50" s="62"/>
      <c r="F50" s="62"/>
      <c r="G50" s="62"/>
      <c r="H50" s="62"/>
      <c r="I50" s="63"/>
    </row>
    <row r="51" spans="1:9" ht="49.95" customHeight="1" thickBot="1">
      <c r="A51" s="64" t="s">
        <v>30</v>
      </c>
      <c r="B51" s="65"/>
      <c r="C51" s="65"/>
      <c r="D51" s="65"/>
      <c r="E51" s="65" t="s">
        <v>18</v>
      </c>
      <c r="F51" s="65"/>
      <c r="G51" s="65"/>
      <c r="H51" s="65"/>
      <c r="I51" s="24" t="s">
        <v>5</v>
      </c>
    </row>
    <row r="52" spans="1:9" ht="49.95" customHeight="1" thickBot="1">
      <c r="A52" s="66" t="str">
        <f>IFERROR(E52+I52,"")</f>
        <v/>
      </c>
      <c r="B52" s="66"/>
      <c r="C52" s="66"/>
      <c r="D52" s="66"/>
      <c r="E52" s="67" t="str">
        <f>IFERROR(G4+G8+G12+G16+G20+G24+G28+G32+G41+G48,"")</f>
        <v/>
      </c>
      <c r="F52" s="67"/>
      <c r="G52" s="67"/>
      <c r="H52" s="67"/>
      <c r="I52" s="16" t="str">
        <f>IFERROR(H4+H8+H12+H16+H20+H24+H28+H32+H41+H48,"")</f>
        <v/>
      </c>
    </row>
    <row r="53" spans="1:9" s="18" customFormat="1" ht="25.2" customHeight="1">
      <c r="A53" s="17" t="s">
        <v>15</v>
      </c>
      <c r="B53" s="17"/>
      <c r="D53" s="18" t="s">
        <v>25</v>
      </c>
      <c r="E53" s="19"/>
      <c r="H53" s="19" t="s">
        <v>17</v>
      </c>
    </row>
  </sheetData>
  <sheetProtection algorithmName="SHA-512" hashValue="uBs+UlPWWufw6b5+0591PoSr5j0ezIf0wwkOuXN/0OfrH4KEFW5Q6exntL3xKeeXkaBnCWs6jcihfwH4L0R3YQ==" saltValue="OxTh0Gq/SXAYrbznQ5Pvtw==" spinCount="100000" sheet="1" selectLockedCells="1"/>
  <mergeCells count="112">
    <mergeCell ref="A32:B32"/>
    <mergeCell ref="I32:I33"/>
    <mergeCell ref="A33:F33"/>
    <mergeCell ref="A36:A40"/>
    <mergeCell ref="I36:I49"/>
    <mergeCell ref="A41:E41"/>
    <mergeCell ref="A42:F42"/>
    <mergeCell ref="A43:A44"/>
    <mergeCell ref="B43:B44"/>
    <mergeCell ref="C43:C44"/>
    <mergeCell ref="A49:F49"/>
    <mergeCell ref="A34:A35"/>
    <mergeCell ref="B34:B35"/>
    <mergeCell ref="C34:C35"/>
    <mergeCell ref="D34:D35"/>
    <mergeCell ref="E34:E35"/>
    <mergeCell ref="F34:F35"/>
    <mergeCell ref="G34:H34"/>
    <mergeCell ref="I34:I35"/>
    <mergeCell ref="A50:I50"/>
    <mergeCell ref="A51:D51"/>
    <mergeCell ref="E51:H51"/>
    <mergeCell ref="A52:D52"/>
    <mergeCell ref="E52:H52"/>
    <mergeCell ref="D43:D44"/>
    <mergeCell ref="E43:E44"/>
    <mergeCell ref="F43:F44"/>
    <mergeCell ref="G43:H43"/>
    <mergeCell ref="A45:A47"/>
    <mergeCell ref="A48:E48"/>
    <mergeCell ref="I26:I27"/>
    <mergeCell ref="A28:B28"/>
    <mergeCell ref="I28:I29"/>
    <mergeCell ref="A29:F29"/>
    <mergeCell ref="A30:B31"/>
    <mergeCell ref="C30:C31"/>
    <mergeCell ref="D30:D31"/>
    <mergeCell ref="E30:E31"/>
    <mergeCell ref="F30:F31"/>
    <mergeCell ref="G30:H30"/>
    <mergeCell ref="A26:B27"/>
    <mergeCell ref="C26:C27"/>
    <mergeCell ref="D26:D27"/>
    <mergeCell ref="E26:E27"/>
    <mergeCell ref="F26:F27"/>
    <mergeCell ref="G26:H26"/>
    <mergeCell ref="I30:I31"/>
    <mergeCell ref="K22:L23"/>
    <mergeCell ref="A24:B24"/>
    <mergeCell ref="I24:I25"/>
    <mergeCell ref="A25:F25"/>
    <mergeCell ref="A22:B23"/>
    <mergeCell ref="C22:C23"/>
    <mergeCell ref="D22:D23"/>
    <mergeCell ref="E22:E23"/>
    <mergeCell ref="F22:F23"/>
    <mergeCell ref="G22:H22"/>
    <mergeCell ref="K26:L27"/>
    <mergeCell ref="K30:L31"/>
    <mergeCell ref="A20:B20"/>
    <mergeCell ref="I20:I21"/>
    <mergeCell ref="A21:F21"/>
    <mergeCell ref="I14:I15"/>
    <mergeCell ref="A16:B16"/>
    <mergeCell ref="I16:I17"/>
    <mergeCell ref="A17:F17"/>
    <mergeCell ref="A18:B19"/>
    <mergeCell ref="C18:C19"/>
    <mergeCell ref="D18:D19"/>
    <mergeCell ref="E18:E19"/>
    <mergeCell ref="F18:F19"/>
    <mergeCell ref="A14:B15"/>
    <mergeCell ref="C14:C15"/>
    <mergeCell ref="D14:D15"/>
    <mergeCell ref="E14:E15"/>
    <mergeCell ref="F14:F15"/>
    <mergeCell ref="G14:H14"/>
    <mergeCell ref="G18:H18"/>
    <mergeCell ref="I18:I19"/>
    <mergeCell ref="K18:L19"/>
    <mergeCell ref="I22:I23"/>
    <mergeCell ref="A10:B11"/>
    <mergeCell ref="C10:C11"/>
    <mergeCell ref="D10:D11"/>
    <mergeCell ref="E10:E11"/>
    <mergeCell ref="F10:F11"/>
    <mergeCell ref="G10:H10"/>
    <mergeCell ref="I10:I11"/>
    <mergeCell ref="A12:B12"/>
    <mergeCell ref="I12:I13"/>
    <mergeCell ref="A13:F13"/>
    <mergeCell ref="A6:B7"/>
    <mergeCell ref="C6:C7"/>
    <mergeCell ref="D6:D7"/>
    <mergeCell ref="E6:E7"/>
    <mergeCell ref="F6:F7"/>
    <mergeCell ref="G6:H6"/>
    <mergeCell ref="I6:I7"/>
    <mergeCell ref="A8:B8"/>
    <mergeCell ref="I8:I9"/>
    <mergeCell ref="A9:F9"/>
    <mergeCell ref="A1:I1"/>
    <mergeCell ref="A2:B3"/>
    <mergeCell ref="C2:C3"/>
    <mergeCell ref="D2:D3"/>
    <mergeCell ref="E2:E3"/>
    <mergeCell ref="F2:F3"/>
    <mergeCell ref="G2:H2"/>
    <mergeCell ref="I2:I3"/>
    <mergeCell ref="A4:B4"/>
    <mergeCell ref="I4:I5"/>
    <mergeCell ref="A5:F5"/>
  </mergeCells>
  <phoneticPr fontId="2" type="noConversion"/>
  <conditionalFormatting sqref="A45:E47">
    <cfRule type="containsBlanks" dxfId="32" priority="17" stopIfTrue="1">
      <formula>LEN(TRIM(A45))=0</formula>
    </cfRule>
  </conditionalFormatting>
  <conditionalFormatting sqref="B36:E40">
    <cfRule type="containsBlanks" dxfId="31" priority="18" stopIfTrue="1">
      <formula>LEN(TRIM(B36))=0</formula>
    </cfRule>
  </conditionalFormatting>
  <conditionalFormatting sqref="D4">
    <cfRule type="containsBlanks" dxfId="30" priority="6">
      <formula>LEN(TRIM(D4))=0</formula>
    </cfRule>
  </conditionalFormatting>
  <conditionalFormatting sqref="K20">
    <cfRule type="containsBlanks" dxfId="29" priority="8" stopIfTrue="1">
      <formula>LEN(TRIM(K20))=0</formula>
    </cfRule>
  </conditionalFormatting>
  <conditionalFormatting sqref="K24">
    <cfRule type="containsBlanks" dxfId="28" priority="7" stopIfTrue="1">
      <formula>LEN(TRIM(K24))=0</formula>
    </cfRule>
  </conditionalFormatting>
  <conditionalFormatting sqref="K28">
    <cfRule type="containsBlanks" dxfId="27" priority="5" stopIfTrue="1">
      <formula>LEN(TRIM(K28))=0</formula>
    </cfRule>
  </conditionalFormatting>
  <conditionalFormatting sqref="K32">
    <cfRule type="containsBlanks" dxfId="26" priority="3" stopIfTrue="1">
      <formula>LEN(TRIM(K32))=0</formula>
    </cfRule>
  </conditionalFormatting>
  <conditionalFormatting sqref="G36:G40">
    <cfRule type="containsBlanks" dxfId="25" priority="2">
      <formula>LEN(TRIM(G36))=0</formula>
    </cfRule>
  </conditionalFormatting>
  <conditionalFormatting sqref="G45:G47">
    <cfRule type="containsBlanks" dxfId="24" priority="1">
      <formula>LEN(TRIM(G45))=0</formula>
    </cfRule>
  </conditionalFormatting>
  <printOptions horizontalCentered="1"/>
  <pageMargins left="0.23622047244094491" right="0.23622047244094491" top="0.47244094488188981" bottom="0.47244094488188981" header="0.31496062992125984" footer="0.31496062992125984"/>
  <pageSetup paperSize="9" scale="78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C9B647B-67DC-437A-86AF-F56E29005C17}">
          <x14:formula1>
            <xm:f>後台!$D$13:$D$16</xm:f>
          </x14:formula1>
          <xm:sqref>K20</xm:sqref>
        </x14:dataValidation>
        <x14:dataValidation type="list" allowBlank="1" showInputMessage="1" showErrorMessage="1" xr:uid="{037FCD3F-2F52-4EA0-AD3B-E2C4C845BC3D}">
          <x14:formula1>
            <xm:f>後台!$D$26:$D$28</xm:f>
          </x14:formula1>
          <xm:sqref>K24</xm:sqref>
        </x14:dataValidation>
        <x14:dataValidation type="list" allowBlank="1" showInputMessage="1" showErrorMessage="1" xr:uid="{65C2A4D8-EC1C-47D9-9374-AB6229BD4F9D}">
          <x14:formula1>
            <xm:f>後台!$C$46:$C$47</xm:f>
          </x14:formula1>
          <xm:sqref>K28</xm:sqref>
        </x14:dataValidation>
        <x14:dataValidation type="list" allowBlank="1" showInputMessage="1" showErrorMessage="1" xr:uid="{2CA2CF1C-5AD3-4F9F-AAB9-CC8685EEB460}">
          <x14:formula1>
            <xm:f>後台!$C$49:$C$50</xm:f>
          </x14:formula1>
          <xm:sqref>K32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63F7-366C-42F0-9F89-9853D5991080}">
  <sheetPr>
    <pageSetUpPr fitToPage="1"/>
  </sheetPr>
  <dimension ref="A1:L37"/>
  <sheetViews>
    <sheetView topLeftCell="A5" workbookViewId="0">
      <selection activeCell="K12" sqref="K12"/>
    </sheetView>
  </sheetViews>
  <sheetFormatPr defaultColWidth="9" defaultRowHeight="16.2"/>
  <cols>
    <col min="1" max="1" width="12.77734375" style="1" customWidth="1"/>
    <col min="2" max="2" width="13.77734375" style="1" customWidth="1"/>
    <col min="3" max="3" width="6.109375" style="1" customWidth="1"/>
    <col min="4" max="4" width="10.88671875" style="1" customWidth="1"/>
    <col min="5" max="5" width="10" style="1" customWidth="1"/>
    <col min="6" max="6" width="10.88671875" style="1" customWidth="1"/>
    <col min="7" max="7" width="12.6640625" style="1" customWidth="1"/>
    <col min="8" max="8" width="11.33203125" style="1" customWidth="1"/>
    <col min="9" max="9" width="38.77734375" style="1" customWidth="1"/>
    <col min="10" max="16384" width="9" style="1"/>
  </cols>
  <sheetData>
    <row r="1" spans="1:12" ht="30" customHeight="1" thickBot="1">
      <c r="A1" s="32" t="s">
        <v>45</v>
      </c>
      <c r="B1" s="33"/>
      <c r="C1" s="33"/>
      <c r="D1" s="33"/>
      <c r="E1" s="33"/>
      <c r="F1" s="33"/>
      <c r="G1" s="33"/>
      <c r="H1" s="33"/>
      <c r="I1" s="34"/>
    </row>
    <row r="2" spans="1:12" ht="25.2" customHeight="1">
      <c r="A2" s="35" t="s">
        <v>0</v>
      </c>
      <c r="B2" s="36"/>
      <c r="C2" s="39" t="s">
        <v>9</v>
      </c>
      <c r="D2" s="39" t="s">
        <v>3</v>
      </c>
      <c r="E2" s="39" t="s">
        <v>8</v>
      </c>
      <c r="F2" s="39" t="s">
        <v>10</v>
      </c>
      <c r="G2" s="39" t="s">
        <v>2</v>
      </c>
      <c r="H2" s="39"/>
      <c r="I2" s="41" t="s">
        <v>7</v>
      </c>
      <c r="K2" s="56" t="s">
        <v>35</v>
      </c>
      <c r="L2" s="56"/>
    </row>
    <row r="3" spans="1:12" ht="25.2" customHeight="1" thickBot="1">
      <c r="A3" s="37"/>
      <c r="B3" s="38"/>
      <c r="C3" s="40"/>
      <c r="D3" s="40"/>
      <c r="E3" s="40"/>
      <c r="F3" s="40"/>
      <c r="G3" s="22" t="s">
        <v>4</v>
      </c>
      <c r="H3" s="22" t="s">
        <v>5</v>
      </c>
      <c r="I3" s="42"/>
      <c r="K3" s="56"/>
      <c r="L3" s="56"/>
    </row>
    <row r="4" spans="1:12" ht="75" customHeight="1">
      <c r="A4" s="43" t="s">
        <v>26</v>
      </c>
      <c r="B4" s="44"/>
      <c r="C4" s="13" t="s">
        <v>20</v>
      </c>
      <c r="D4" s="13">
        <v>4</v>
      </c>
      <c r="E4" s="4" t="str">
        <f>IFERROR(VLOOKUP(K4,後台!D13:E16, 2, 0),"")</f>
        <v/>
      </c>
      <c r="F4" s="3" t="str">
        <f>IFERROR(D4*E4,"")</f>
        <v/>
      </c>
      <c r="G4" s="3" t="str">
        <f>F4</f>
        <v/>
      </c>
      <c r="H4" s="3">
        <v>0</v>
      </c>
      <c r="I4" s="57" t="s">
        <v>48</v>
      </c>
      <c r="K4" s="10"/>
      <c r="L4" s="23" t="s">
        <v>36</v>
      </c>
    </row>
    <row r="5" spans="1:12" ht="25.2" customHeight="1" thickBot="1">
      <c r="A5" s="46" t="s">
        <v>6</v>
      </c>
      <c r="B5" s="47"/>
      <c r="C5" s="47"/>
      <c r="D5" s="47"/>
      <c r="E5" s="47"/>
      <c r="F5" s="48"/>
      <c r="G5" s="14">
        <v>1</v>
      </c>
      <c r="H5" s="14">
        <v>0</v>
      </c>
      <c r="I5" s="58"/>
    </row>
    <row r="6" spans="1:12" ht="25.2" customHeight="1">
      <c r="A6" s="35" t="s">
        <v>0</v>
      </c>
      <c r="B6" s="36"/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41" t="s">
        <v>7</v>
      </c>
      <c r="K6" s="56" t="s">
        <v>35</v>
      </c>
      <c r="L6" s="56"/>
    </row>
    <row r="7" spans="1:12" ht="25.2" customHeight="1" thickBot="1">
      <c r="A7" s="37"/>
      <c r="B7" s="38"/>
      <c r="C7" s="40"/>
      <c r="D7" s="40"/>
      <c r="E7" s="40"/>
      <c r="F7" s="40"/>
      <c r="G7" s="22" t="s">
        <v>4</v>
      </c>
      <c r="H7" s="22" t="s">
        <v>5</v>
      </c>
      <c r="I7" s="42"/>
      <c r="K7" s="56"/>
      <c r="L7" s="56"/>
    </row>
    <row r="8" spans="1:12" ht="75" customHeight="1">
      <c r="A8" s="43" t="s">
        <v>27</v>
      </c>
      <c r="B8" s="44"/>
      <c r="C8" s="13" t="s">
        <v>14</v>
      </c>
      <c r="D8" s="13">
        <v>1</v>
      </c>
      <c r="E8" s="4" t="str">
        <f>F8</f>
        <v/>
      </c>
      <c r="F8" s="3" t="str">
        <f>IFERROR(G8+H8,"")</f>
        <v/>
      </c>
      <c r="G8" s="4" t="str">
        <f>IFERROR(VLOOKUP(K8,後台!D26:E28, 2, 0),"")</f>
        <v/>
      </c>
      <c r="H8" s="5" t="str">
        <f>IFERROR(ROUNDUP(後台!F28,0),"")</f>
        <v/>
      </c>
      <c r="I8" s="59" t="s">
        <v>50</v>
      </c>
      <c r="K8" s="10"/>
      <c r="L8" s="23" t="s">
        <v>36</v>
      </c>
    </row>
    <row r="9" spans="1:12" ht="25.2" customHeight="1" thickBot="1">
      <c r="A9" s="46" t="s">
        <v>6</v>
      </c>
      <c r="B9" s="47"/>
      <c r="C9" s="47"/>
      <c r="D9" s="47"/>
      <c r="E9" s="47"/>
      <c r="F9" s="48"/>
      <c r="G9" s="14">
        <v>0.9</v>
      </c>
      <c r="H9" s="14">
        <v>0.1</v>
      </c>
      <c r="I9" s="60"/>
      <c r="J9" s="15"/>
    </row>
    <row r="10" spans="1:12" s="25" customFormat="1" ht="25.2" customHeight="1">
      <c r="A10" s="35" t="s">
        <v>0</v>
      </c>
      <c r="B10" s="36"/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41" t="s">
        <v>7</v>
      </c>
      <c r="K10" s="56" t="s">
        <v>55</v>
      </c>
      <c r="L10" s="56"/>
    </row>
    <row r="11" spans="1:12" s="25" customFormat="1" ht="25.2" customHeight="1" thickBot="1">
      <c r="A11" s="37"/>
      <c r="B11" s="38"/>
      <c r="C11" s="40"/>
      <c r="D11" s="40"/>
      <c r="E11" s="40"/>
      <c r="F11" s="40"/>
      <c r="G11" s="26" t="s">
        <v>4</v>
      </c>
      <c r="H11" s="26" t="s">
        <v>5</v>
      </c>
      <c r="I11" s="42"/>
      <c r="K11" s="56"/>
      <c r="L11" s="56"/>
    </row>
    <row r="12" spans="1:12" s="25" customFormat="1" ht="64.95" customHeight="1">
      <c r="A12" s="43" t="s">
        <v>64</v>
      </c>
      <c r="B12" s="44"/>
      <c r="C12" s="13" t="s">
        <v>14</v>
      </c>
      <c r="D12" s="13">
        <v>1</v>
      </c>
      <c r="E12" s="4" t="str">
        <f>IFERROR(VLOOKUP(K12,後台!C46:D47, 2, 0),"")</f>
        <v/>
      </c>
      <c r="F12" s="3" t="str">
        <f>IFERROR(D12*E12,"")</f>
        <v/>
      </c>
      <c r="G12" s="3" t="str">
        <f>F12</f>
        <v/>
      </c>
      <c r="H12" s="3">
        <v>0</v>
      </c>
      <c r="I12" s="57" t="s">
        <v>65</v>
      </c>
      <c r="K12" s="10"/>
      <c r="L12" s="27"/>
    </row>
    <row r="13" spans="1:12" s="25" customFormat="1" ht="25.2" customHeight="1" thickBot="1">
      <c r="A13" s="46" t="s">
        <v>6</v>
      </c>
      <c r="B13" s="47"/>
      <c r="C13" s="47"/>
      <c r="D13" s="47"/>
      <c r="E13" s="47"/>
      <c r="F13" s="48"/>
      <c r="G13" s="14">
        <v>1</v>
      </c>
      <c r="H13" s="14">
        <v>0</v>
      </c>
      <c r="I13" s="58"/>
    </row>
    <row r="14" spans="1:12" s="25" customFormat="1" ht="25.2" customHeight="1">
      <c r="A14" s="35" t="s">
        <v>0</v>
      </c>
      <c r="B14" s="36"/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41" t="s">
        <v>7</v>
      </c>
      <c r="K14" s="56" t="s">
        <v>55</v>
      </c>
      <c r="L14" s="56"/>
    </row>
    <row r="15" spans="1:12" s="25" customFormat="1" ht="25.2" customHeight="1" thickBot="1">
      <c r="A15" s="37"/>
      <c r="B15" s="38"/>
      <c r="C15" s="40"/>
      <c r="D15" s="40"/>
      <c r="E15" s="40"/>
      <c r="F15" s="40"/>
      <c r="G15" s="26" t="s">
        <v>4</v>
      </c>
      <c r="H15" s="26" t="s">
        <v>5</v>
      </c>
      <c r="I15" s="42"/>
      <c r="K15" s="56"/>
      <c r="L15" s="56"/>
    </row>
    <row r="16" spans="1:12" s="25" customFormat="1" ht="64.95" customHeight="1">
      <c r="A16" s="43" t="s">
        <v>28</v>
      </c>
      <c r="B16" s="44"/>
      <c r="C16" s="13" t="s">
        <v>14</v>
      </c>
      <c r="D16" s="13">
        <v>1</v>
      </c>
      <c r="E16" s="4" t="str">
        <f>IFERROR(VLOOKUP(K16,後台!C49:D50, 2, 0),"")</f>
        <v/>
      </c>
      <c r="F16" s="3" t="str">
        <f>IFERROR(D16*E16,"")</f>
        <v/>
      </c>
      <c r="G16" s="3" t="str">
        <f>F16</f>
        <v/>
      </c>
      <c r="H16" s="3">
        <v>0</v>
      </c>
      <c r="I16" s="57" t="s">
        <v>66</v>
      </c>
      <c r="K16" s="10"/>
      <c r="L16" s="27"/>
    </row>
    <row r="17" spans="1:9" ht="25.2" customHeight="1" thickBot="1">
      <c r="A17" s="46" t="s">
        <v>6</v>
      </c>
      <c r="B17" s="47"/>
      <c r="C17" s="47"/>
      <c r="D17" s="47"/>
      <c r="E17" s="47"/>
      <c r="F17" s="48"/>
      <c r="G17" s="14">
        <v>1</v>
      </c>
      <c r="H17" s="14">
        <v>0</v>
      </c>
      <c r="I17" s="58"/>
    </row>
    <row r="18" spans="1:9" ht="25.2" customHeight="1">
      <c r="A18" s="76" t="s">
        <v>0</v>
      </c>
      <c r="B18" s="4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41" t="s">
        <v>7</v>
      </c>
    </row>
    <row r="19" spans="1:9" ht="25.2" customHeight="1" thickBot="1">
      <c r="A19" s="77"/>
      <c r="B19" s="50"/>
      <c r="C19" s="40"/>
      <c r="D19" s="40"/>
      <c r="E19" s="40"/>
      <c r="F19" s="40"/>
      <c r="G19" s="22" t="s">
        <v>4</v>
      </c>
      <c r="H19" s="22" t="s">
        <v>5</v>
      </c>
      <c r="I19" s="42"/>
    </row>
    <row r="20" spans="1:9" ht="49.95" customHeight="1">
      <c r="A20" s="68" t="s">
        <v>31</v>
      </c>
      <c r="B20" s="11"/>
      <c r="C20" s="6"/>
      <c r="D20" s="6"/>
      <c r="E20" s="2"/>
      <c r="F20" s="3">
        <f>D20*E20</f>
        <v>0</v>
      </c>
      <c r="G20" s="2"/>
      <c r="H20" s="3">
        <f>F20-G20</f>
        <v>0</v>
      </c>
      <c r="I20" s="59" t="s">
        <v>42</v>
      </c>
    </row>
    <row r="21" spans="1:9" ht="49.95" customHeight="1">
      <c r="A21" s="72"/>
      <c r="B21" s="12"/>
      <c r="C21" s="7"/>
      <c r="D21" s="6"/>
      <c r="E21" s="2"/>
      <c r="F21" s="3">
        <f>D21*E21</f>
        <v>0</v>
      </c>
      <c r="G21" s="2"/>
      <c r="H21" s="3">
        <f t="shared" ref="H21:H24" si="0">F21-G21</f>
        <v>0</v>
      </c>
      <c r="I21" s="57"/>
    </row>
    <row r="22" spans="1:9" ht="49.95" customHeight="1">
      <c r="A22" s="72"/>
      <c r="B22" s="12"/>
      <c r="C22" s="7"/>
      <c r="D22" s="6"/>
      <c r="E22" s="2"/>
      <c r="F22" s="3">
        <f>D22*E22</f>
        <v>0</v>
      </c>
      <c r="G22" s="2"/>
      <c r="H22" s="3">
        <f t="shared" si="0"/>
        <v>0</v>
      </c>
      <c r="I22" s="57"/>
    </row>
    <row r="23" spans="1:9" ht="49.95" customHeight="1">
      <c r="A23" s="72"/>
      <c r="B23" s="12"/>
      <c r="C23" s="7"/>
      <c r="D23" s="6"/>
      <c r="E23" s="2"/>
      <c r="F23" s="3">
        <f>D23*E23</f>
        <v>0</v>
      </c>
      <c r="G23" s="2"/>
      <c r="H23" s="3">
        <f t="shared" si="0"/>
        <v>0</v>
      </c>
      <c r="I23" s="57"/>
    </row>
    <row r="24" spans="1:9" ht="49.95" customHeight="1">
      <c r="A24" s="72"/>
      <c r="B24" s="12"/>
      <c r="C24" s="7"/>
      <c r="D24" s="6"/>
      <c r="E24" s="2"/>
      <c r="F24" s="3">
        <f>D24*E24</f>
        <v>0</v>
      </c>
      <c r="G24" s="2"/>
      <c r="H24" s="3">
        <f t="shared" si="0"/>
        <v>0</v>
      </c>
      <c r="I24" s="57"/>
    </row>
    <row r="25" spans="1:9" ht="30" customHeight="1">
      <c r="A25" s="69" t="s">
        <v>16</v>
      </c>
      <c r="B25" s="70"/>
      <c r="C25" s="70"/>
      <c r="D25" s="70"/>
      <c r="E25" s="71"/>
      <c r="F25" s="8">
        <f>SUM(F20:F24)</f>
        <v>0</v>
      </c>
      <c r="G25" s="8">
        <f>SUM(G20:G24)</f>
        <v>0</v>
      </c>
      <c r="H25" s="8">
        <f>SUM(H20:H24)</f>
        <v>0</v>
      </c>
      <c r="I25" s="57"/>
    </row>
    <row r="26" spans="1:9" ht="27" customHeight="1" thickBot="1">
      <c r="A26" s="46" t="s">
        <v>6</v>
      </c>
      <c r="B26" s="47"/>
      <c r="C26" s="47"/>
      <c r="D26" s="47"/>
      <c r="E26" s="47"/>
      <c r="F26" s="48"/>
      <c r="G26" s="14" t="str">
        <f>IFERROR(G25/($G$25+$H$25),"")</f>
        <v/>
      </c>
      <c r="H26" s="14" t="str">
        <f>IFERROR(H25/($G$25+$H$25),"")</f>
        <v/>
      </c>
      <c r="I26" s="57"/>
    </row>
    <row r="27" spans="1:9" ht="36" customHeight="1">
      <c r="A27" s="74" t="s">
        <v>0</v>
      </c>
      <c r="B27" s="39" t="s">
        <v>1</v>
      </c>
      <c r="C27" s="39" t="s">
        <v>9</v>
      </c>
      <c r="D27" s="39" t="s">
        <v>3</v>
      </c>
      <c r="E27" s="39" t="s">
        <v>8</v>
      </c>
      <c r="F27" s="39" t="s">
        <v>10</v>
      </c>
      <c r="G27" s="39" t="s">
        <v>11</v>
      </c>
      <c r="H27" s="39"/>
      <c r="I27" s="57"/>
    </row>
    <row r="28" spans="1:9" ht="25.2" customHeight="1" thickBot="1">
      <c r="A28" s="75"/>
      <c r="B28" s="40"/>
      <c r="C28" s="40"/>
      <c r="D28" s="40"/>
      <c r="E28" s="40"/>
      <c r="F28" s="40"/>
      <c r="G28" s="22" t="s">
        <v>4</v>
      </c>
      <c r="H28" s="22" t="s">
        <v>5</v>
      </c>
      <c r="I28" s="57"/>
    </row>
    <row r="29" spans="1:9" ht="49.95" customHeight="1">
      <c r="A29" s="68" t="s">
        <v>32</v>
      </c>
      <c r="B29" s="11"/>
      <c r="C29" s="6"/>
      <c r="D29" s="6"/>
      <c r="E29" s="2"/>
      <c r="F29" s="3">
        <f>D29*E29</f>
        <v>0</v>
      </c>
      <c r="G29" s="2"/>
      <c r="H29" s="3">
        <f>F29-G29</f>
        <v>0</v>
      </c>
      <c r="I29" s="57"/>
    </row>
    <row r="30" spans="1:9" ht="49.95" customHeight="1">
      <c r="A30" s="68"/>
      <c r="B30" s="11"/>
      <c r="C30" s="6"/>
      <c r="D30" s="6"/>
      <c r="E30" s="2"/>
      <c r="F30" s="3">
        <f>D30*E30</f>
        <v>0</v>
      </c>
      <c r="G30" s="2"/>
      <c r="H30" s="3">
        <f t="shared" ref="H30:H31" si="1">F30-G30</f>
        <v>0</v>
      </c>
      <c r="I30" s="57"/>
    </row>
    <row r="31" spans="1:9" ht="49.95" customHeight="1">
      <c r="A31" s="68"/>
      <c r="B31" s="11"/>
      <c r="C31" s="6"/>
      <c r="D31" s="6"/>
      <c r="E31" s="2"/>
      <c r="F31" s="3">
        <f>D31*E31</f>
        <v>0</v>
      </c>
      <c r="G31" s="2"/>
      <c r="H31" s="3">
        <f t="shared" si="1"/>
        <v>0</v>
      </c>
      <c r="I31" s="57"/>
    </row>
    <row r="32" spans="1:9" ht="30" customHeight="1">
      <c r="A32" s="69" t="s">
        <v>16</v>
      </c>
      <c r="B32" s="70"/>
      <c r="C32" s="70"/>
      <c r="D32" s="70"/>
      <c r="E32" s="71"/>
      <c r="F32" s="8">
        <f>SUM(F29:F31)</f>
        <v>0</v>
      </c>
      <c r="G32" s="8">
        <f>SUM(G29:G31)</f>
        <v>0</v>
      </c>
      <c r="H32" s="8">
        <f>SUM(H29:H31)</f>
        <v>0</v>
      </c>
      <c r="I32" s="57"/>
    </row>
    <row r="33" spans="1:9" ht="25.2" customHeight="1" thickBot="1">
      <c r="A33" s="46" t="s">
        <v>6</v>
      </c>
      <c r="B33" s="47"/>
      <c r="C33" s="47"/>
      <c r="D33" s="47"/>
      <c r="E33" s="47"/>
      <c r="F33" s="48"/>
      <c r="G33" s="14" t="str">
        <f>IFERROR(G32/($G$32+$H$32),"")</f>
        <v/>
      </c>
      <c r="H33" s="14" t="str">
        <f>IFERROR(H32/($G$32+$H$32),"")</f>
        <v/>
      </c>
      <c r="I33" s="73"/>
    </row>
    <row r="34" spans="1:9" ht="30" customHeight="1" thickBot="1">
      <c r="A34" s="61" t="s">
        <v>12</v>
      </c>
      <c r="B34" s="62"/>
      <c r="C34" s="62"/>
      <c r="D34" s="62"/>
      <c r="E34" s="62"/>
      <c r="F34" s="62"/>
      <c r="G34" s="62"/>
      <c r="H34" s="62"/>
      <c r="I34" s="63"/>
    </row>
    <row r="35" spans="1:9" ht="49.95" customHeight="1" thickBot="1">
      <c r="A35" s="64" t="s">
        <v>30</v>
      </c>
      <c r="B35" s="65"/>
      <c r="C35" s="65"/>
      <c r="D35" s="65"/>
      <c r="E35" s="65" t="s">
        <v>18</v>
      </c>
      <c r="F35" s="65"/>
      <c r="G35" s="65"/>
      <c r="H35" s="65"/>
      <c r="I35" s="24" t="s">
        <v>5</v>
      </c>
    </row>
    <row r="36" spans="1:9" ht="49.95" customHeight="1" thickBot="1">
      <c r="A36" s="66" t="str">
        <f>IFERROR(E36+I36,"")</f>
        <v/>
      </c>
      <c r="B36" s="66"/>
      <c r="C36" s="66"/>
      <c r="D36" s="66"/>
      <c r="E36" s="67" t="str">
        <f>IFERROR(G4+G8+G12+G16+G25+G32,"")</f>
        <v/>
      </c>
      <c r="F36" s="67"/>
      <c r="G36" s="67"/>
      <c r="H36" s="67"/>
      <c r="I36" s="16" t="str">
        <f>IFERROR(H4+H8+H12+H16+H25+H32,"")</f>
        <v/>
      </c>
    </row>
    <row r="37" spans="1:9" s="18" customFormat="1" ht="25.2" customHeight="1">
      <c r="A37" s="17" t="s">
        <v>15</v>
      </c>
      <c r="B37" s="17"/>
      <c r="D37" s="18" t="s">
        <v>25</v>
      </c>
      <c r="E37" s="19"/>
      <c r="H37" s="19" t="s">
        <v>17</v>
      </c>
    </row>
  </sheetData>
  <sheetProtection algorithmName="SHA-512" hashValue="xKuMoc4+rB12KYS3y4eYlwtgYCLetFTfpRwu7OZ/DwbfFQ7u8vhPHhtg9ViKzTH0ObJY1hpKHGuZMM93PspYjw==" saltValue="Rb+P0Z3LtuiwHlV/ztE08A==" spinCount="100000" sheet="1" selectLockedCells="1"/>
  <mergeCells count="72">
    <mergeCell ref="K10:L11"/>
    <mergeCell ref="K14:L15"/>
    <mergeCell ref="A33:F33"/>
    <mergeCell ref="A34:I34"/>
    <mergeCell ref="A35:D35"/>
    <mergeCell ref="E35:H35"/>
    <mergeCell ref="F18:F19"/>
    <mergeCell ref="G18:H18"/>
    <mergeCell ref="I18:I19"/>
    <mergeCell ref="A20:A24"/>
    <mergeCell ref="I20:I33"/>
    <mergeCell ref="A25:E25"/>
    <mergeCell ref="A26:F26"/>
    <mergeCell ref="A18:A19"/>
    <mergeCell ref="B18:B19"/>
    <mergeCell ref="C18:C19"/>
    <mergeCell ref="A36:D36"/>
    <mergeCell ref="E36:H36"/>
    <mergeCell ref="D27:D28"/>
    <mergeCell ref="E27:E28"/>
    <mergeCell ref="F27:F28"/>
    <mergeCell ref="G27:H27"/>
    <mergeCell ref="A29:A31"/>
    <mergeCell ref="A32:E32"/>
    <mergeCell ref="A27:A28"/>
    <mergeCell ref="B27:B28"/>
    <mergeCell ref="C27:C28"/>
    <mergeCell ref="D18:D19"/>
    <mergeCell ref="E18:E19"/>
    <mergeCell ref="G14:H14"/>
    <mergeCell ref="I14:I15"/>
    <mergeCell ref="A16:B16"/>
    <mergeCell ref="I16:I17"/>
    <mergeCell ref="A17:F17"/>
    <mergeCell ref="A14:B15"/>
    <mergeCell ref="C14:C15"/>
    <mergeCell ref="D14:D15"/>
    <mergeCell ref="E14:E15"/>
    <mergeCell ref="F14:F15"/>
    <mergeCell ref="G10:H10"/>
    <mergeCell ref="I10:I11"/>
    <mergeCell ref="A12:B12"/>
    <mergeCell ref="I12:I13"/>
    <mergeCell ref="A13:F13"/>
    <mergeCell ref="A10:B11"/>
    <mergeCell ref="C10:C11"/>
    <mergeCell ref="D10:D11"/>
    <mergeCell ref="E10:E11"/>
    <mergeCell ref="F10:F11"/>
    <mergeCell ref="I6:I7"/>
    <mergeCell ref="K6:L7"/>
    <mergeCell ref="A8:B8"/>
    <mergeCell ref="I8:I9"/>
    <mergeCell ref="A9:F9"/>
    <mergeCell ref="G6:H6"/>
    <mergeCell ref="A6:B7"/>
    <mergeCell ref="C6:C7"/>
    <mergeCell ref="D6:D7"/>
    <mergeCell ref="E6:E7"/>
    <mergeCell ref="F6:F7"/>
    <mergeCell ref="I2:I3"/>
    <mergeCell ref="A1:I1"/>
    <mergeCell ref="K2:L3"/>
    <mergeCell ref="A4:B4"/>
    <mergeCell ref="I4:I5"/>
    <mergeCell ref="A5:F5"/>
    <mergeCell ref="G2:H2"/>
    <mergeCell ref="A2:B3"/>
    <mergeCell ref="C2:C3"/>
    <mergeCell ref="D2:D3"/>
    <mergeCell ref="E2:E3"/>
    <mergeCell ref="F2:F3"/>
  </mergeCells>
  <phoneticPr fontId="2" type="noConversion"/>
  <conditionalFormatting sqref="A29:E31">
    <cfRule type="containsBlanks" dxfId="23" priority="7" stopIfTrue="1">
      <formula>LEN(TRIM(A29))=0</formula>
    </cfRule>
  </conditionalFormatting>
  <conditionalFormatting sqref="B20:E24">
    <cfRule type="containsBlanks" dxfId="22" priority="8" stopIfTrue="1">
      <formula>LEN(TRIM(B20))=0</formula>
    </cfRule>
  </conditionalFormatting>
  <conditionalFormatting sqref="K4">
    <cfRule type="containsBlanks" dxfId="21" priority="6" stopIfTrue="1">
      <formula>LEN(TRIM(K4))=0</formula>
    </cfRule>
  </conditionalFormatting>
  <conditionalFormatting sqref="K8">
    <cfRule type="containsBlanks" dxfId="20" priority="5" stopIfTrue="1">
      <formula>LEN(TRIM(K8))=0</formula>
    </cfRule>
  </conditionalFormatting>
  <conditionalFormatting sqref="K12">
    <cfRule type="containsBlanks" dxfId="19" priority="4" stopIfTrue="1">
      <formula>LEN(TRIM(K12))=0</formula>
    </cfRule>
  </conditionalFormatting>
  <conditionalFormatting sqref="K16">
    <cfRule type="containsBlanks" dxfId="18" priority="3" stopIfTrue="1">
      <formula>LEN(TRIM(K16))=0</formula>
    </cfRule>
  </conditionalFormatting>
  <conditionalFormatting sqref="G29:G31">
    <cfRule type="containsBlanks" dxfId="17" priority="2">
      <formula>LEN(TRIM(G29))=0</formula>
    </cfRule>
  </conditionalFormatting>
  <conditionalFormatting sqref="G20:G24">
    <cfRule type="containsBlanks" dxfId="16" priority="1">
      <formula>LEN(TRIM(G20))=0</formula>
    </cfRule>
  </conditionalFormatting>
  <printOptions horizontalCentered="1"/>
  <pageMargins left="0.23622047244094491" right="0.23622047244094491" top="0.59055118110236227" bottom="0.59055118110236227" header="0.31496062992125984" footer="0.31496062992125984"/>
  <pageSetup paperSize="9" scale="78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3F9DAD8-D7F4-4D6E-A7F3-7CF54960B3FC}">
          <x14:formula1>
            <xm:f>後台!$D$13:$D$16</xm:f>
          </x14:formula1>
          <xm:sqref>K4</xm:sqref>
        </x14:dataValidation>
        <x14:dataValidation type="list" allowBlank="1" showInputMessage="1" showErrorMessage="1" xr:uid="{70E683C6-2A27-4E08-900B-10DD5975DD29}">
          <x14:formula1>
            <xm:f>後台!$D$26:$D$28</xm:f>
          </x14:formula1>
          <xm:sqref>K8</xm:sqref>
        </x14:dataValidation>
        <x14:dataValidation type="list" allowBlank="1" showInputMessage="1" showErrorMessage="1" xr:uid="{3F198731-F3FA-4D03-8F6A-62D35DA575CA}">
          <x14:formula1>
            <xm:f>後台!$C$49:$C$50</xm:f>
          </x14:formula1>
          <xm:sqref>K16</xm:sqref>
        </x14:dataValidation>
        <x14:dataValidation type="list" allowBlank="1" showInputMessage="1" showErrorMessage="1" xr:uid="{9D433AAC-7340-4375-8F24-C0622035C0FC}">
          <x14:formula1>
            <xm:f>後台!$C$46:$C$47</xm:f>
          </x14:formula1>
          <xm:sqref>K12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2160-6318-4BBB-8649-5026E165FB72}">
  <sheetPr>
    <pageSetUpPr fitToPage="1"/>
  </sheetPr>
  <dimension ref="A1:L37"/>
  <sheetViews>
    <sheetView topLeftCell="A4" workbookViewId="0">
      <selection activeCell="K12" sqref="K12"/>
    </sheetView>
  </sheetViews>
  <sheetFormatPr defaultColWidth="9" defaultRowHeight="16.2"/>
  <cols>
    <col min="1" max="1" width="12.77734375" style="1" customWidth="1"/>
    <col min="2" max="2" width="13.77734375" style="1" customWidth="1"/>
    <col min="3" max="3" width="6.109375" style="1" customWidth="1"/>
    <col min="4" max="4" width="10.88671875" style="1" customWidth="1"/>
    <col min="5" max="5" width="10" style="1" customWidth="1"/>
    <col min="6" max="6" width="10.88671875" style="1" customWidth="1"/>
    <col min="7" max="7" width="12.6640625" style="1" customWidth="1"/>
    <col min="8" max="8" width="11.33203125" style="1" customWidth="1"/>
    <col min="9" max="9" width="38.77734375" style="1" customWidth="1"/>
    <col min="10" max="16384" width="9" style="1"/>
  </cols>
  <sheetData>
    <row r="1" spans="1:12" ht="30" customHeight="1" thickBot="1">
      <c r="A1" s="32" t="s">
        <v>44</v>
      </c>
      <c r="B1" s="33"/>
      <c r="C1" s="33"/>
      <c r="D1" s="33"/>
      <c r="E1" s="33"/>
      <c r="F1" s="33"/>
      <c r="G1" s="33"/>
      <c r="H1" s="33"/>
      <c r="I1" s="34"/>
    </row>
    <row r="2" spans="1:12" ht="25.2" customHeight="1">
      <c r="A2" s="35" t="s">
        <v>0</v>
      </c>
      <c r="B2" s="36"/>
      <c r="C2" s="39" t="s">
        <v>9</v>
      </c>
      <c r="D2" s="39" t="s">
        <v>3</v>
      </c>
      <c r="E2" s="39" t="s">
        <v>8</v>
      </c>
      <c r="F2" s="39" t="s">
        <v>10</v>
      </c>
      <c r="G2" s="39" t="s">
        <v>2</v>
      </c>
      <c r="H2" s="39"/>
      <c r="I2" s="41" t="s">
        <v>7</v>
      </c>
      <c r="K2" s="56" t="s">
        <v>35</v>
      </c>
      <c r="L2" s="56"/>
    </row>
    <row r="3" spans="1:12" ht="25.2" customHeight="1" thickBot="1">
      <c r="A3" s="37"/>
      <c r="B3" s="38"/>
      <c r="C3" s="40"/>
      <c r="D3" s="40"/>
      <c r="E3" s="40"/>
      <c r="F3" s="40"/>
      <c r="G3" s="22" t="s">
        <v>4</v>
      </c>
      <c r="H3" s="22" t="s">
        <v>5</v>
      </c>
      <c r="I3" s="42"/>
      <c r="K3" s="56"/>
      <c r="L3" s="56"/>
    </row>
    <row r="4" spans="1:12" ht="70.05" customHeight="1">
      <c r="A4" s="43" t="s">
        <v>26</v>
      </c>
      <c r="B4" s="44"/>
      <c r="C4" s="13" t="s">
        <v>20</v>
      </c>
      <c r="D4" s="13">
        <v>4</v>
      </c>
      <c r="E4" s="4" t="str">
        <f>IFERROR(VLOOKUP(K4,後台!D17:E20, 2, 0),"")</f>
        <v/>
      </c>
      <c r="F4" s="3" t="str">
        <f>IFERROR(D4*E4,"")</f>
        <v/>
      </c>
      <c r="G4" s="3" t="str">
        <f>F4</f>
        <v/>
      </c>
      <c r="H4" s="3">
        <v>0</v>
      </c>
      <c r="I4" s="57" t="s">
        <v>51</v>
      </c>
      <c r="K4" s="10"/>
      <c r="L4" s="23" t="s">
        <v>36</v>
      </c>
    </row>
    <row r="5" spans="1:12" ht="25.2" customHeight="1" thickBot="1">
      <c r="A5" s="46" t="s">
        <v>6</v>
      </c>
      <c r="B5" s="47"/>
      <c r="C5" s="47"/>
      <c r="D5" s="47"/>
      <c r="E5" s="47"/>
      <c r="F5" s="48"/>
      <c r="G5" s="14">
        <v>1</v>
      </c>
      <c r="H5" s="14">
        <v>0</v>
      </c>
      <c r="I5" s="58"/>
    </row>
    <row r="6" spans="1:12" ht="25.2" customHeight="1">
      <c r="A6" s="35" t="s">
        <v>0</v>
      </c>
      <c r="B6" s="36"/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41" t="s">
        <v>7</v>
      </c>
      <c r="K6" s="56" t="s">
        <v>35</v>
      </c>
      <c r="L6" s="56"/>
    </row>
    <row r="7" spans="1:12" ht="25.2" customHeight="1" thickBot="1">
      <c r="A7" s="37"/>
      <c r="B7" s="38"/>
      <c r="C7" s="40"/>
      <c r="D7" s="40"/>
      <c r="E7" s="40"/>
      <c r="F7" s="40"/>
      <c r="G7" s="22" t="s">
        <v>4</v>
      </c>
      <c r="H7" s="22" t="s">
        <v>5</v>
      </c>
      <c r="I7" s="42"/>
      <c r="K7" s="56"/>
      <c r="L7" s="56"/>
    </row>
    <row r="8" spans="1:12" ht="70.05" customHeight="1">
      <c r="A8" s="43" t="s">
        <v>27</v>
      </c>
      <c r="B8" s="44"/>
      <c r="C8" s="13" t="s">
        <v>14</v>
      </c>
      <c r="D8" s="13">
        <v>1</v>
      </c>
      <c r="E8" s="4" t="str">
        <f>F8</f>
        <v/>
      </c>
      <c r="F8" s="3" t="str">
        <f>IFERROR(G8+H8,"")</f>
        <v/>
      </c>
      <c r="G8" s="4" t="str">
        <f>IFERROR(VLOOKUP(K8,後台!D29:E31, 2, 0),"")</f>
        <v/>
      </c>
      <c r="H8" s="5" t="str">
        <f>IFERROR(ROUNDUP(後台!F30,0),"")</f>
        <v/>
      </c>
      <c r="I8" s="59" t="s">
        <v>52</v>
      </c>
      <c r="K8" s="10"/>
      <c r="L8" s="23" t="s">
        <v>36</v>
      </c>
    </row>
    <row r="9" spans="1:12" ht="25.2" customHeight="1" thickBot="1">
      <c r="A9" s="46" t="s">
        <v>6</v>
      </c>
      <c r="B9" s="47"/>
      <c r="C9" s="47"/>
      <c r="D9" s="47"/>
      <c r="E9" s="47"/>
      <c r="F9" s="48"/>
      <c r="G9" s="14">
        <v>0.9</v>
      </c>
      <c r="H9" s="14">
        <v>0.1</v>
      </c>
      <c r="I9" s="60"/>
      <c r="J9" s="15"/>
    </row>
    <row r="10" spans="1:12" s="25" customFormat="1" ht="25.2" customHeight="1">
      <c r="A10" s="35" t="s">
        <v>0</v>
      </c>
      <c r="B10" s="36"/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41" t="s">
        <v>7</v>
      </c>
      <c r="K10" s="56" t="s">
        <v>55</v>
      </c>
      <c r="L10" s="56"/>
    </row>
    <row r="11" spans="1:12" s="25" customFormat="1" ht="25.2" customHeight="1" thickBot="1">
      <c r="A11" s="37"/>
      <c r="B11" s="38"/>
      <c r="C11" s="40"/>
      <c r="D11" s="40"/>
      <c r="E11" s="40"/>
      <c r="F11" s="40"/>
      <c r="G11" s="26" t="s">
        <v>4</v>
      </c>
      <c r="H11" s="26" t="s">
        <v>5</v>
      </c>
      <c r="I11" s="42"/>
      <c r="K11" s="56"/>
      <c r="L11" s="56"/>
    </row>
    <row r="12" spans="1:12" s="25" customFormat="1" ht="70.05" customHeight="1">
      <c r="A12" s="43" t="s">
        <v>64</v>
      </c>
      <c r="B12" s="44"/>
      <c r="C12" s="13" t="s">
        <v>14</v>
      </c>
      <c r="D12" s="13">
        <v>1</v>
      </c>
      <c r="E12" s="4" t="str">
        <f>IFERROR(VLOOKUP(K12,後台!C46:D47, 2, 0),"")</f>
        <v/>
      </c>
      <c r="F12" s="3" t="str">
        <f>IFERROR(D12*E12,"")</f>
        <v/>
      </c>
      <c r="G12" s="3" t="str">
        <f>F12</f>
        <v/>
      </c>
      <c r="H12" s="3">
        <v>0</v>
      </c>
      <c r="I12" s="57" t="s">
        <v>29</v>
      </c>
      <c r="K12" s="10"/>
      <c r="L12" s="27"/>
    </row>
    <row r="13" spans="1:12" s="25" customFormat="1" ht="25.2" customHeight="1" thickBot="1">
      <c r="A13" s="46" t="s">
        <v>6</v>
      </c>
      <c r="B13" s="47"/>
      <c r="C13" s="47"/>
      <c r="D13" s="47"/>
      <c r="E13" s="47"/>
      <c r="F13" s="48"/>
      <c r="G13" s="14">
        <v>1</v>
      </c>
      <c r="H13" s="14">
        <v>0</v>
      </c>
      <c r="I13" s="58"/>
    </row>
    <row r="14" spans="1:12" s="25" customFormat="1" ht="25.2" customHeight="1">
      <c r="A14" s="35" t="s">
        <v>0</v>
      </c>
      <c r="B14" s="36"/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41" t="s">
        <v>7</v>
      </c>
      <c r="K14" s="56" t="s">
        <v>55</v>
      </c>
      <c r="L14" s="56"/>
    </row>
    <row r="15" spans="1:12" s="25" customFormat="1" ht="25.2" customHeight="1" thickBot="1">
      <c r="A15" s="37"/>
      <c r="B15" s="38"/>
      <c r="C15" s="40"/>
      <c r="D15" s="40"/>
      <c r="E15" s="40"/>
      <c r="F15" s="40"/>
      <c r="G15" s="26" t="s">
        <v>4</v>
      </c>
      <c r="H15" s="26" t="s">
        <v>5</v>
      </c>
      <c r="I15" s="42"/>
      <c r="K15" s="56"/>
      <c r="L15" s="56"/>
    </row>
    <row r="16" spans="1:12" s="25" customFormat="1" ht="70.05" customHeight="1">
      <c r="A16" s="43" t="s">
        <v>28</v>
      </c>
      <c r="B16" s="44"/>
      <c r="C16" s="13" t="s">
        <v>14</v>
      </c>
      <c r="D16" s="13">
        <v>1</v>
      </c>
      <c r="E16" s="4" t="str">
        <f>IFERROR(VLOOKUP(K16,後台!C52:D53, 2, 0),"")</f>
        <v/>
      </c>
      <c r="F16" s="3" t="str">
        <f>IFERROR(D16*E16,"")</f>
        <v/>
      </c>
      <c r="G16" s="3" t="str">
        <f>F16</f>
        <v/>
      </c>
      <c r="H16" s="3">
        <v>0</v>
      </c>
      <c r="I16" s="57" t="s">
        <v>66</v>
      </c>
      <c r="K16" s="10"/>
      <c r="L16" s="27"/>
    </row>
    <row r="17" spans="1:9" ht="25.2" customHeight="1" thickBot="1">
      <c r="A17" s="46" t="s">
        <v>6</v>
      </c>
      <c r="B17" s="47"/>
      <c r="C17" s="47"/>
      <c r="D17" s="47"/>
      <c r="E17" s="47"/>
      <c r="F17" s="48"/>
      <c r="G17" s="14">
        <v>1</v>
      </c>
      <c r="H17" s="14">
        <v>0</v>
      </c>
      <c r="I17" s="58"/>
    </row>
    <row r="18" spans="1:9" ht="25.2" customHeight="1">
      <c r="A18" s="76" t="s">
        <v>0</v>
      </c>
      <c r="B18" s="4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41" t="s">
        <v>7</v>
      </c>
    </row>
    <row r="19" spans="1:9" ht="25.2" customHeight="1" thickBot="1">
      <c r="A19" s="77"/>
      <c r="B19" s="50"/>
      <c r="C19" s="40"/>
      <c r="D19" s="40"/>
      <c r="E19" s="40"/>
      <c r="F19" s="40"/>
      <c r="G19" s="22" t="s">
        <v>4</v>
      </c>
      <c r="H19" s="22" t="s">
        <v>5</v>
      </c>
      <c r="I19" s="42"/>
    </row>
    <row r="20" spans="1:9" ht="49.95" customHeight="1">
      <c r="A20" s="68" t="s">
        <v>31</v>
      </c>
      <c r="B20" s="11"/>
      <c r="C20" s="6"/>
      <c r="D20" s="6"/>
      <c r="E20" s="2"/>
      <c r="F20" s="3">
        <f>D20*E20</f>
        <v>0</v>
      </c>
      <c r="G20" s="2"/>
      <c r="H20" s="3">
        <f>F20-G20</f>
        <v>0</v>
      </c>
      <c r="I20" s="59" t="s">
        <v>42</v>
      </c>
    </row>
    <row r="21" spans="1:9" ht="49.95" customHeight="1">
      <c r="A21" s="72"/>
      <c r="B21" s="12"/>
      <c r="C21" s="7"/>
      <c r="D21" s="6"/>
      <c r="E21" s="2"/>
      <c r="F21" s="3">
        <f>D21*E21</f>
        <v>0</v>
      </c>
      <c r="G21" s="2"/>
      <c r="H21" s="3">
        <f t="shared" ref="H21:H24" si="0">F21-G21</f>
        <v>0</v>
      </c>
      <c r="I21" s="57"/>
    </row>
    <row r="22" spans="1:9" ht="49.95" customHeight="1">
      <c r="A22" s="72"/>
      <c r="B22" s="12"/>
      <c r="C22" s="7"/>
      <c r="D22" s="6"/>
      <c r="E22" s="2"/>
      <c r="F22" s="3">
        <f>D22*E22</f>
        <v>0</v>
      </c>
      <c r="G22" s="2"/>
      <c r="H22" s="3">
        <f t="shared" si="0"/>
        <v>0</v>
      </c>
      <c r="I22" s="57"/>
    </row>
    <row r="23" spans="1:9" ht="49.95" customHeight="1">
      <c r="A23" s="72"/>
      <c r="B23" s="12"/>
      <c r="C23" s="7"/>
      <c r="D23" s="6"/>
      <c r="E23" s="2"/>
      <c r="F23" s="3">
        <f>D23*E23</f>
        <v>0</v>
      </c>
      <c r="G23" s="2"/>
      <c r="H23" s="3">
        <f t="shared" si="0"/>
        <v>0</v>
      </c>
      <c r="I23" s="57"/>
    </row>
    <row r="24" spans="1:9" ht="49.95" customHeight="1">
      <c r="A24" s="72"/>
      <c r="B24" s="12"/>
      <c r="C24" s="7"/>
      <c r="D24" s="6"/>
      <c r="E24" s="2"/>
      <c r="F24" s="3">
        <f>D24*E24</f>
        <v>0</v>
      </c>
      <c r="G24" s="2"/>
      <c r="H24" s="3">
        <f t="shared" si="0"/>
        <v>0</v>
      </c>
      <c r="I24" s="57"/>
    </row>
    <row r="25" spans="1:9" ht="30" customHeight="1">
      <c r="A25" s="69" t="s">
        <v>16</v>
      </c>
      <c r="B25" s="70"/>
      <c r="C25" s="70"/>
      <c r="D25" s="70"/>
      <c r="E25" s="71"/>
      <c r="F25" s="8">
        <f>SUM(F20:F24)</f>
        <v>0</v>
      </c>
      <c r="G25" s="8">
        <f>SUM(G20:G24)</f>
        <v>0</v>
      </c>
      <c r="H25" s="8">
        <f>SUM(H20:H24)</f>
        <v>0</v>
      </c>
      <c r="I25" s="57"/>
    </row>
    <row r="26" spans="1:9" ht="27" customHeight="1" thickBot="1">
      <c r="A26" s="46" t="s">
        <v>6</v>
      </c>
      <c r="B26" s="47"/>
      <c r="C26" s="47"/>
      <c r="D26" s="47"/>
      <c r="E26" s="47"/>
      <c r="F26" s="48"/>
      <c r="G26" s="14" t="str">
        <f>IFERROR(G25/($G$25+$H$25),"")</f>
        <v/>
      </c>
      <c r="H26" s="14" t="str">
        <f>IFERROR(H25/($G$25+$H$25),"")</f>
        <v/>
      </c>
      <c r="I26" s="57"/>
    </row>
    <row r="27" spans="1:9" ht="37.5" customHeight="1">
      <c r="A27" s="74" t="s">
        <v>0</v>
      </c>
      <c r="B27" s="39" t="s">
        <v>1</v>
      </c>
      <c r="C27" s="39" t="s">
        <v>9</v>
      </c>
      <c r="D27" s="39" t="s">
        <v>3</v>
      </c>
      <c r="E27" s="39" t="s">
        <v>8</v>
      </c>
      <c r="F27" s="39" t="s">
        <v>10</v>
      </c>
      <c r="G27" s="39" t="s">
        <v>11</v>
      </c>
      <c r="H27" s="39"/>
      <c r="I27" s="57"/>
    </row>
    <row r="28" spans="1:9" ht="36.75" customHeight="1" thickBot="1">
      <c r="A28" s="75"/>
      <c r="B28" s="40"/>
      <c r="C28" s="40"/>
      <c r="D28" s="40"/>
      <c r="E28" s="40"/>
      <c r="F28" s="40"/>
      <c r="G28" s="22" t="s">
        <v>4</v>
      </c>
      <c r="H28" s="22" t="s">
        <v>5</v>
      </c>
      <c r="I28" s="57"/>
    </row>
    <row r="29" spans="1:9" ht="49.95" customHeight="1">
      <c r="A29" s="68" t="s">
        <v>32</v>
      </c>
      <c r="B29" s="11"/>
      <c r="C29" s="6"/>
      <c r="D29" s="6"/>
      <c r="E29" s="2"/>
      <c r="F29" s="3">
        <f>D29*E29</f>
        <v>0</v>
      </c>
      <c r="G29" s="2"/>
      <c r="H29" s="3">
        <f>F29-G29</f>
        <v>0</v>
      </c>
      <c r="I29" s="57"/>
    </row>
    <row r="30" spans="1:9" ht="49.95" customHeight="1">
      <c r="A30" s="68"/>
      <c r="B30" s="11"/>
      <c r="C30" s="6"/>
      <c r="D30" s="6"/>
      <c r="E30" s="2"/>
      <c r="F30" s="3">
        <f>D30*E30</f>
        <v>0</v>
      </c>
      <c r="G30" s="2"/>
      <c r="H30" s="3">
        <f t="shared" ref="H30:H31" si="1">F30-G30</f>
        <v>0</v>
      </c>
      <c r="I30" s="57"/>
    </row>
    <row r="31" spans="1:9" ht="49.95" customHeight="1">
      <c r="A31" s="68"/>
      <c r="B31" s="11"/>
      <c r="C31" s="6"/>
      <c r="D31" s="6"/>
      <c r="E31" s="2"/>
      <c r="F31" s="3">
        <f>D31*E31</f>
        <v>0</v>
      </c>
      <c r="G31" s="2"/>
      <c r="H31" s="3">
        <f t="shared" si="1"/>
        <v>0</v>
      </c>
      <c r="I31" s="57"/>
    </row>
    <row r="32" spans="1:9" ht="30" customHeight="1">
      <c r="A32" s="69" t="s">
        <v>16</v>
      </c>
      <c r="B32" s="70"/>
      <c r="C32" s="70"/>
      <c r="D32" s="70"/>
      <c r="E32" s="71"/>
      <c r="F32" s="8">
        <f>SUM(F29:F31)</f>
        <v>0</v>
      </c>
      <c r="G32" s="8">
        <f>SUM(G29:G31)</f>
        <v>0</v>
      </c>
      <c r="H32" s="8">
        <f>SUM(H29:H31)</f>
        <v>0</v>
      </c>
      <c r="I32" s="57"/>
    </row>
    <row r="33" spans="1:9" ht="25.2" customHeight="1" thickBot="1">
      <c r="A33" s="46" t="s">
        <v>6</v>
      </c>
      <c r="B33" s="47"/>
      <c r="C33" s="47"/>
      <c r="D33" s="47"/>
      <c r="E33" s="47"/>
      <c r="F33" s="48"/>
      <c r="G33" s="14" t="str">
        <f>IFERROR(G32/($G$32+$H$32),"")</f>
        <v/>
      </c>
      <c r="H33" s="14" t="str">
        <f>IFERROR(H32/($G$32+$H$32),"")</f>
        <v/>
      </c>
      <c r="I33" s="73"/>
    </row>
    <row r="34" spans="1:9" ht="30" customHeight="1" thickBot="1">
      <c r="A34" s="61" t="s">
        <v>12</v>
      </c>
      <c r="B34" s="62"/>
      <c r="C34" s="62"/>
      <c r="D34" s="62"/>
      <c r="E34" s="62"/>
      <c r="F34" s="62"/>
      <c r="G34" s="62"/>
      <c r="H34" s="62"/>
      <c r="I34" s="63"/>
    </row>
    <row r="35" spans="1:9" ht="49.95" customHeight="1" thickBot="1">
      <c r="A35" s="64" t="s">
        <v>30</v>
      </c>
      <c r="B35" s="65"/>
      <c r="C35" s="65"/>
      <c r="D35" s="65"/>
      <c r="E35" s="65" t="s">
        <v>18</v>
      </c>
      <c r="F35" s="65"/>
      <c r="G35" s="65"/>
      <c r="H35" s="65"/>
      <c r="I35" s="24" t="s">
        <v>5</v>
      </c>
    </row>
    <row r="36" spans="1:9" ht="49.95" customHeight="1" thickBot="1">
      <c r="A36" s="66" t="str">
        <f>IFERROR(E36+I36,"")</f>
        <v/>
      </c>
      <c r="B36" s="66"/>
      <c r="C36" s="66"/>
      <c r="D36" s="66"/>
      <c r="E36" s="67" t="str">
        <f>IFERROR(G4+G8+G12+G16+G25+G32,"")</f>
        <v/>
      </c>
      <c r="F36" s="67"/>
      <c r="G36" s="67"/>
      <c r="H36" s="67"/>
      <c r="I36" s="16" t="str">
        <f>IFERROR(H4+H8+H12+H16+H25+H32,"")</f>
        <v/>
      </c>
    </row>
    <row r="37" spans="1:9" s="18" customFormat="1" ht="25.2" customHeight="1">
      <c r="A37" s="17" t="s">
        <v>15</v>
      </c>
      <c r="B37" s="17"/>
      <c r="D37" s="18" t="s">
        <v>25</v>
      </c>
      <c r="E37" s="19"/>
      <c r="H37" s="19" t="s">
        <v>17</v>
      </c>
    </row>
  </sheetData>
  <sheetProtection algorithmName="SHA-512" hashValue="9W3jzhxoqM1enRgHsqHux/Dgl2NqmlruwBZYnuTVrtH/48hCZgqtIsuAcvj8cT4zmnY136c3l8exSCOVCpzppQ==" saltValue="wwbugOGd85ESkI1bhq5yFA==" spinCount="100000" sheet="1" selectLockedCells="1"/>
  <mergeCells count="72">
    <mergeCell ref="K10:L11"/>
    <mergeCell ref="K14:L15"/>
    <mergeCell ref="A33:F33"/>
    <mergeCell ref="A34:I34"/>
    <mergeCell ref="A35:D35"/>
    <mergeCell ref="E35:H35"/>
    <mergeCell ref="F18:F19"/>
    <mergeCell ref="G18:H18"/>
    <mergeCell ref="I18:I19"/>
    <mergeCell ref="A20:A24"/>
    <mergeCell ref="I20:I33"/>
    <mergeCell ref="A25:E25"/>
    <mergeCell ref="A26:F26"/>
    <mergeCell ref="A18:A19"/>
    <mergeCell ref="B18:B19"/>
    <mergeCell ref="C18:C19"/>
    <mergeCell ref="A36:D36"/>
    <mergeCell ref="E36:H36"/>
    <mergeCell ref="D27:D28"/>
    <mergeCell ref="E27:E28"/>
    <mergeCell ref="F27:F28"/>
    <mergeCell ref="G27:H27"/>
    <mergeCell ref="A29:A31"/>
    <mergeCell ref="A32:E32"/>
    <mergeCell ref="A27:A28"/>
    <mergeCell ref="B27:B28"/>
    <mergeCell ref="C27:C28"/>
    <mergeCell ref="D18:D19"/>
    <mergeCell ref="E18:E19"/>
    <mergeCell ref="G14:H14"/>
    <mergeCell ref="I14:I15"/>
    <mergeCell ref="A16:B16"/>
    <mergeCell ref="I16:I17"/>
    <mergeCell ref="A17:F17"/>
    <mergeCell ref="A14:B15"/>
    <mergeCell ref="C14:C15"/>
    <mergeCell ref="D14:D15"/>
    <mergeCell ref="E14:E15"/>
    <mergeCell ref="F14:F15"/>
    <mergeCell ref="A12:B12"/>
    <mergeCell ref="I12:I13"/>
    <mergeCell ref="A13:F13"/>
    <mergeCell ref="A10:B11"/>
    <mergeCell ref="C10:C11"/>
    <mergeCell ref="D10:D11"/>
    <mergeCell ref="E10:E11"/>
    <mergeCell ref="F10:F11"/>
    <mergeCell ref="A8:B8"/>
    <mergeCell ref="I8:I9"/>
    <mergeCell ref="A9:F9"/>
    <mergeCell ref="G10:H10"/>
    <mergeCell ref="I10:I11"/>
    <mergeCell ref="K2:L3"/>
    <mergeCell ref="A4:B4"/>
    <mergeCell ref="I4:I5"/>
    <mergeCell ref="A5:F5"/>
    <mergeCell ref="A6:B7"/>
    <mergeCell ref="C6:C7"/>
    <mergeCell ref="D6:D7"/>
    <mergeCell ref="E6:E7"/>
    <mergeCell ref="F6:F7"/>
    <mergeCell ref="G6:H6"/>
    <mergeCell ref="I6:I7"/>
    <mergeCell ref="K6:L7"/>
    <mergeCell ref="A1:I1"/>
    <mergeCell ref="A2:B3"/>
    <mergeCell ref="C2:C3"/>
    <mergeCell ref="D2:D3"/>
    <mergeCell ref="E2:E3"/>
    <mergeCell ref="F2:F3"/>
    <mergeCell ref="G2:H2"/>
    <mergeCell ref="I2:I3"/>
  </mergeCells>
  <phoneticPr fontId="2" type="noConversion"/>
  <conditionalFormatting sqref="A29:E31">
    <cfRule type="containsBlanks" dxfId="15" priority="8" stopIfTrue="1">
      <formula>LEN(TRIM(A29))=0</formula>
    </cfRule>
  </conditionalFormatting>
  <conditionalFormatting sqref="B20:E24">
    <cfRule type="containsBlanks" dxfId="14" priority="9" stopIfTrue="1">
      <formula>LEN(TRIM(B20))=0</formula>
    </cfRule>
  </conditionalFormatting>
  <conditionalFormatting sqref="K4">
    <cfRule type="containsBlanks" dxfId="13" priority="7" stopIfTrue="1">
      <formula>LEN(TRIM(K4))=0</formula>
    </cfRule>
  </conditionalFormatting>
  <conditionalFormatting sqref="K8">
    <cfRule type="containsBlanks" dxfId="12" priority="6" stopIfTrue="1">
      <formula>LEN(TRIM(K8))=0</formula>
    </cfRule>
  </conditionalFormatting>
  <conditionalFormatting sqref="K12">
    <cfRule type="containsBlanks" dxfId="11" priority="5" stopIfTrue="1">
      <formula>LEN(TRIM(K12))=0</formula>
    </cfRule>
  </conditionalFormatting>
  <conditionalFormatting sqref="K16">
    <cfRule type="containsBlanks" dxfId="10" priority="4" stopIfTrue="1">
      <formula>LEN(TRIM(K16))=0</formula>
    </cfRule>
  </conditionalFormatting>
  <conditionalFormatting sqref="G20:G24">
    <cfRule type="containsBlanks" dxfId="9" priority="3">
      <formula>LEN(TRIM(G20))=0</formula>
    </cfRule>
  </conditionalFormatting>
  <conditionalFormatting sqref="G29:G31">
    <cfRule type="containsBlanks" dxfId="8" priority="1">
      <formula>LEN(TRIM(G29))=0</formula>
    </cfRule>
  </conditionalFormatting>
  <printOptions horizontalCentered="1"/>
  <pageMargins left="0.23622047244094491" right="0.23622047244094491" top="0.59055118110236227" bottom="0.59055118110236227" header="0.31496062992125984" footer="0.31496062992125984"/>
  <pageSetup paperSize="9" scale="78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9CD34-4A83-4111-B65E-88C6EE700452}">
          <x14:formula1>
            <xm:f>後台!$D$29:$D$31</xm:f>
          </x14:formula1>
          <xm:sqref>K8</xm:sqref>
        </x14:dataValidation>
        <x14:dataValidation type="list" allowBlank="1" showInputMessage="1" showErrorMessage="1" xr:uid="{F32D3A7B-4BF7-4962-B383-77A96005408F}">
          <x14:formula1>
            <xm:f>後台!$D$17:$D$20</xm:f>
          </x14:formula1>
          <xm:sqref>K4</xm:sqref>
        </x14:dataValidation>
        <x14:dataValidation type="list" allowBlank="1" showInputMessage="1" showErrorMessage="1" xr:uid="{5E65D8B4-F14C-4CFF-80F5-2EAC08EBC701}">
          <x14:formula1>
            <xm:f>後台!$C$52:$C$53</xm:f>
          </x14:formula1>
          <xm:sqref>K16</xm:sqref>
        </x14:dataValidation>
        <x14:dataValidation type="list" allowBlank="1" showInputMessage="1" showErrorMessage="1" xr:uid="{BFCBCEAF-6170-4D3E-99D8-1F70DDBABB34}">
          <x14:formula1>
            <xm:f>後台!$C$46:$C$47</xm:f>
          </x14:formula1>
          <xm:sqref>K12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501A-364A-4208-8311-E93AE4D0DCC3}">
  <sheetPr>
    <pageSetUpPr fitToPage="1"/>
  </sheetPr>
  <dimension ref="A1:L37"/>
  <sheetViews>
    <sheetView topLeftCell="A4" workbookViewId="0">
      <selection activeCell="K8" sqref="K8"/>
    </sheetView>
  </sheetViews>
  <sheetFormatPr defaultColWidth="9" defaultRowHeight="16.2"/>
  <cols>
    <col min="1" max="1" width="12.77734375" style="1" customWidth="1"/>
    <col min="2" max="2" width="13.77734375" style="1" customWidth="1"/>
    <col min="3" max="3" width="6.109375" style="1" customWidth="1"/>
    <col min="4" max="4" width="10.88671875" style="1" customWidth="1"/>
    <col min="5" max="5" width="10" style="1" customWidth="1"/>
    <col min="6" max="6" width="10.88671875" style="1" customWidth="1"/>
    <col min="7" max="7" width="12.6640625" style="1" customWidth="1"/>
    <col min="8" max="8" width="11.33203125" style="1" customWidth="1"/>
    <col min="9" max="9" width="38.77734375" style="1" customWidth="1"/>
    <col min="10" max="16384" width="9" style="1"/>
  </cols>
  <sheetData>
    <row r="1" spans="1:12" ht="30" customHeight="1" thickBot="1">
      <c r="A1" s="32" t="s">
        <v>43</v>
      </c>
      <c r="B1" s="33"/>
      <c r="C1" s="33"/>
      <c r="D1" s="33"/>
      <c r="E1" s="33"/>
      <c r="F1" s="33"/>
      <c r="G1" s="33"/>
      <c r="H1" s="33"/>
      <c r="I1" s="34"/>
    </row>
    <row r="2" spans="1:12" ht="25.2" customHeight="1">
      <c r="A2" s="35" t="s">
        <v>0</v>
      </c>
      <c r="B2" s="36"/>
      <c r="C2" s="39" t="s">
        <v>9</v>
      </c>
      <c r="D2" s="39" t="s">
        <v>3</v>
      </c>
      <c r="E2" s="39" t="s">
        <v>8</v>
      </c>
      <c r="F2" s="39" t="s">
        <v>10</v>
      </c>
      <c r="G2" s="39" t="s">
        <v>2</v>
      </c>
      <c r="H2" s="39"/>
      <c r="I2" s="41" t="s">
        <v>7</v>
      </c>
      <c r="K2" s="56" t="s">
        <v>35</v>
      </c>
      <c r="L2" s="56"/>
    </row>
    <row r="3" spans="1:12" ht="25.2" customHeight="1" thickBot="1">
      <c r="A3" s="37"/>
      <c r="B3" s="38"/>
      <c r="C3" s="40"/>
      <c r="D3" s="40"/>
      <c r="E3" s="40"/>
      <c r="F3" s="40"/>
      <c r="G3" s="22" t="s">
        <v>4</v>
      </c>
      <c r="H3" s="22" t="s">
        <v>5</v>
      </c>
      <c r="I3" s="42"/>
      <c r="K3" s="56"/>
      <c r="L3" s="56"/>
    </row>
    <row r="4" spans="1:12" ht="70.05" customHeight="1">
      <c r="A4" s="43" t="s">
        <v>26</v>
      </c>
      <c r="B4" s="44"/>
      <c r="C4" s="13" t="s">
        <v>20</v>
      </c>
      <c r="D4" s="13">
        <v>4</v>
      </c>
      <c r="E4" s="4" t="str">
        <f>IFERROR(VLOOKUP(K4,後台!D21:E24, 2, 0),"")</f>
        <v/>
      </c>
      <c r="F4" s="3" t="str">
        <f>IFERROR(D4*E4,"")</f>
        <v/>
      </c>
      <c r="G4" s="3" t="str">
        <f>F4</f>
        <v/>
      </c>
      <c r="H4" s="3">
        <v>0</v>
      </c>
      <c r="I4" s="57" t="s">
        <v>54</v>
      </c>
      <c r="K4" s="10"/>
      <c r="L4" s="23" t="s">
        <v>36</v>
      </c>
    </row>
    <row r="5" spans="1:12" ht="25.2" customHeight="1" thickBot="1">
      <c r="A5" s="46" t="s">
        <v>6</v>
      </c>
      <c r="B5" s="47"/>
      <c r="C5" s="47"/>
      <c r="D5" s="47"/>
      <c r="E5" s="47"/>
      <c r="F5" s="48"/>
      <c r="G5" s="14">
        <v>1</v>
      </c>
      <c r="H5" s="14">
        <v>0</v>
      </c>
      <c r="I5" s="58"/>
    </row>
    <row r="6" spans="1:12" ht="25.2" customHeight="1">
      <c r="A6" s="35" t="s">
        <v>0</v>
      </c>
      <c r="B6" s="36"/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41" t="s">
        <v>7</v>
      </c>
      <c r="K6" s="56" t="s">
        <v>35</v>
      </c>
      <c r="L6" s="56"/>
    </row>
    <row r="7" spans="1:12" ht="25.2" customHeight="1" thickBot="1">
      <c r="A7" s="37"/>
      <c r="B7" s="38"/>
      <c r="C7" s="40"/>
      <c r="D7" s="40"/>
      <c r="E7" s="40"/>
      <c r="F7" s="40"/>
      <c r="G7" s="22" t="s">
        <v>4</v>
      </c>
      <c r="H7" s="22" t="s">
        <v>5</v>
      </c>
      <c r="I7" s="42"/>
      <c r="K7" s="56"/>
      <c r="L7" s="56"/>
    </row>
    <row r="8" spans="1:12" ht="70.05" customHeight="1">
      <c r="A8" s="43" t="s">
        <v>27</v>
      </c>
      <c r="B8" s="44"/>
      <c r="C8" s="13" t="s">
        <v>14</v>
      </c>
      <c r="D8" s="13">
        <v>1</v>
      </c>
      <c r="E8" s="4" t="str">
        <f>F8</f>
        <v/>
      </c>
      <c r="F8" s="3" t="str">
        <f>IFERROR(G8+H8,"")</f>
        <v/>
      </c>
      <c r="G8" s="4" t="str">
        <f>IFERROR(VLOOKUP(K8,後台!D32:E33, 2, 0),"")</f>
        <v/>
      </c>
      <c r="H8" s="5" t="str">
        <f>IFERROR(ROUNDUP(後台!F31,0),"")</f>
        <v/>
      </c>
      <c r="I8" s="59" t="s">
        <v>53</v>
      </c>
      <c r="K8" s="10"/>
      <c r="L8" s="23" t="s">
        <v>36</v>
      </c>
    </row>
    <row r="9" spans="1:12" ht="25.2" customHeight="1" thickBot="1">
      <c r="A9" s="46" t="s">
        <v>6</v>
      </c>
      <c r="B9" s="47"/>
      <c r="C9" s="47"/>
      <c r="D9" s="47"/>
      <c r="E9" s="47"/>
      <c r="F9" s="48"/>
      <c r="G9" s="14">
        <v>0.9</v>
      </c>
      <c r="H9" s="14">
        <v>0.1</v>
      </c>
      <c r="I9" s="60"/>
      <c r="J9" s="15"/>
    </row>
    <row r="10" spans="1:12" s="25" customFormat="1" ht="25.2" customHeight="1">
      <c r="A10" s="35" t="s">
        <v>0</v>
      </c>
      <c r="B10" s="36"/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41" t="s">
        <v>7</v>
      </c>
      <c r="K10" s="56" t="s">
        <v>55</v>
      </c>
      <c r="L10" s="56"/>
    </row>
    <row r="11" spans="1:12" s="25" customFormat="1" ht="25.2" customHeight="1" thickBot="1">
      <c r="A11" s="37"/>
      <c r="B11" s="38"/>
      <c r="C11" s="40"/>
      <c r="D11" s="40"/>
      <c r="E11" s="40"/>
      <c r="F11" s="40"/>
      <c r="G11" s="26" t="s">
        <v>4</v>
      </c>
      <c r="H11" s="26" t="s">
        <v>5</v>
      </c>
      <c r="I11" s="42"/>
      <c r="K11" s="56"/>
      <c r="L11" s="56"/>
    </row>
    <row r="12" spans="1:12" s="25" customFormat="1" ht="70.05" customHeight="1">
      <c r="A12" s="43" t="s">
        <v>64</v>
      </c>
      <c r="B12" s="44"/>
      <c r="C12" s="13" t="s">
        <v>14</v>
      </c>
      <c r="D12" s="13">
        <v>1</v>
      </c>
      <c r="E12" s="4" t="str">
        <f>IFERROR(VLOOKUP(K12,後台!C46:D47, 2, 0),"")</f>
        <v/>
      </c>
      <c r="F12" s="3" t="str">
        <f>IFERROR(D12*E12,"")</f>
        <v/>
      </c>
      <c r="G12" s="3" t="str">
        <f>F12</f>
        <v/>
      </c>
      <c r="H12" s="3">
        <v>0</v>
      </c>
      <c r="I12" s="57" t="s">
        <v>29</v>
      </c>
      <c r="K12" s="10"/>
      <c r="L12" s="27"/>
    </row>
    <row r="13" spans="1:12" s="25" customFormat="1" ht="25.2" customHeight="1" thickBot="1">
      <c r="A13" s="46" t="s">
        <v>6</v>
      </c>
      <c r="B13" s="47"/>
      <c r="C13" s="47"/>
      <c r="D13" s="47"/>
      <c r="E13" s="47"/>
      <c r="F13" s="48"/>
      <c r="G13" s="14">
        <v>1</v>
      </c>
      <c r="H13" s="14">
        <v>0</v>
      </c>
      <c r="I13" s="58"/>
    </row>
    <row r="14" spans="1:12" s="25" customFormat="1" ht="25.2" customHeight="1">
      <c r="A14" s="35" t="s">
        <v>0</v>
      </c>
      <c r="B14" s="36"/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41" t="s">
        <v>7</v>
      </c>
      <c r="K14" s="56" t="s">
        <v>55</v>
      </c>
      <c r="L14" s="56"/>
    </row>
    <row r="15" spans="1:12" s="25" customFormat="1" ht="25.2" customHeight="1" thickBot="1">
      <c r="A15" s="37"/>
      <c r="B15" s="38"/>
      <c r="C15" s="40"/>
      <c r="D15" s="40"/>
      <c r="E15" s="40"/>
      <c r="F15" s="40"/>
      <c r="G15" s="26" t="s">
        <v>4</v>
      </c>
      <c r="H15" s="26" t="s">
        <v>5</v>
      </c>
      <c r="I15" s="42"/>
      <c r="K15" s="56"/>
      <c r="L15" s="56"/>
    </row>
    <row r="16" spans="1:12" s="25" customFormat="1" ht="70.05" customHeight="1">
      <c r="A16" s="43" t="s">
        <v>28</v>
      </c>
      <c r="B16" s="44"/>
      <c r="C16" s="13" t="s">
        <v>14</v>
      </c>
      <c r="D16" s="13">
        <v>1</v>
      </c>
      <c r="E16" s="4" t="str">
        <f>IFERROR(VLOOKUP(K16,後台!C55:D56, 2, 0),"")</f>
        <v/>
      </c>
      <c r="F16" s="3" t="str">
        <f>IFERROR(D16*E16,"")</f>
        <v/>
      </c>
      <c r="G16" s="3" t="str">
        <f>F16</f>
        <v/>
      </c>
      <c r="H16" s="3">
        <v>0</v>
      </c>
      <c r="I16" s="57" t="s">
        <v>66</v>
      </c>
      <c r="K16" s="10"/>
      <c r="L16" s="27"/>
    </row>
    <row r="17" spans="1:9" ht="25.2" customHeight="1" thickBot="1">
      <c r="A17" s="46" t="s">
        <v>6</v>
      </c>
      <c r="B17" s="47"/>
      <c r="C17" s="47"/>
      <c r="D17" s="47"/>
      <c r="E17" s="47"/>
      <c r="F17" s="48"/>
      <c r="G17" s="14">
        <v>1</v>
      </c>
      <c r="H17" s="14">
        <v>0</v>
      </c>
      <c r="I17" s="58"/>
    </row>
    <row r="18" spans="1:9" ht="25.2" customHeight="1">
      <c r="A18" s="76" t="s">
        <v>0</v>
      </c>
      <c r="B18" s="4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41" t="s">
        <v>7</v>
      </c>
    </row>
    <row r="19" spans="1:9" ht="25.2" customHeight="1" thickBot="1">
      <c r="A19" s="77"/>
      <c r="B19" s="50"/>
      <c r="C19" s="40"/>
      <c r="D19" s="40"/>
      <c r="E19" s="40"/>
      <c r="F19" s="40"/>
      <c r="G19" s="22" t="s">
        <v>4</v>
      </c>
      <c r="H19" s="22" t="s">
        <v>5</v>
      </c>
      <c r="I19" s="42"/>
    </row>
    <row r="20" spans="1:9" ht="49.95" customHeight="1">
      <c r="A20" s="68" t="s">
        <v>31</v>
      </c>
      <c r="B20" s="11"/>
      <c r="C20" s="6"/>
      <c r="D20" s="6"/>
      <c r="E20" s="2"/>
      <c r="F20" s="3">
        <f>D20*E20</f>
        <v>0</v>
      </c>
      <c r="G20" s="2"/>
      <c r="H20" s="3">
        <f>F20-G20</f>
        <v>0</v>
      </c>
      <c r="I20" s="59" t="s">
        <v>42</v>
      </c>
    </row>
    <row r="21" spans="1:9" ht="49.95" customHeight="1">
      <c r="A21" s="72"/>
      <c r="B21" s="12"/>
      <c r="C21" s="7"/>
      <c r="D21" s="6"/>
      <c r="E21" s="2"/>
      <c r="F21" s="3">
        <f>D21*E21</f>
        <v>0</v>
      </c>
      <c r="G21" s="2"/>
      <c r="H21" s="3">
        <f t="shared" ref="H21:H24" si="0">F21-G21</f>
        <v>0</v>
      </c>
      <c r="I21" s="57"/>
    </row>
    <row r="22" spans="1:9" ht="49.95" customHeight="1">
      <c r="A22" s="72"/>
      <c r="B22" s="12"/>
      <c r="C22" s="7"/>
      <c r="D22" s="6"/>
      <c r="E22" s="2"/>
      <c r="F22" s="3">
        <f>D22*E22</f>
        <v>0</v>
      </c>
      <c r="G22" s="2"/>
      <c r="H22" s="3">
        <f t="shared" si="0"/>
        <v>0</v>
      </c>
      <c r="I22" s="57"/>
    </row>
    <row r="23" spans="1:9" ht="49.95" customHeight="1">
      <c r="A23" s="72"/>
      <c r="B23" s="12"/>
      <c r="C23" s="7"/>
      <c r="D23" s="6"/>
      <c r="E23" s="2"/>
      <c r="F23" s="3">
        <f>D23*E23</f>
        <v>0</v>
      </c>
      <c r="G23" s="2"/>
      <c r="H23" s="3">
        <f t="shared" si="0"/>
        <v>0</v>
      </c>
      <c r="I23" s="57"/>
    </row>
    <row r="24" spans="1:9" ht="49.95" customHeight="1">
      <c r="A24" s="72"/>
      <c r="B24" s="12"/>
      <c r="C24" s="7"/>
      <c r="D24" s="6"/>
      <c r="E24" s="2"/>
      <c r="F24" s="3">
        <f>D24*E24</f>
        <v>0</v>
      </c>
      <c r="G24" s="2"/>
      <c r="H24" s="3">
        <f t="shared" si="0"/>
        <v>0</v>
      </c>
      <c r="I24" s="57"/>
    </row>
    <row r="25" spans="1:9" ht="40.049999999999997" customHeight="1">
      <c r="A25" s="69" t="s">
        <v>16</v>
      </c>
      <c r="B25" s="70"/>
      <c r="C25" s="70"/>
      <c r="D25" s="70"/>
      <c r="E25" s="71"/>
      <c r="F25" s="8">
        <f>SUM(F20:F24)</f>
        <v>0</v>
      </c>
      <c r="G25" s="8">
        <f>SUM(G20:G24)</f>
        <v>0</v>
      </c>
      <c r="H25" s="8">
        <f>SUM(H20:H24)</f>
        <v>0</v>
      </c>
      <c r="I25" s="57"/>
    </row>
    <row r="26" spans="1:9" ht="30" customHeight="1" thickBot="1">
      <c r="A26" s="46" t="s">
        <v>6</v>
      </c>
      <c r="B26" s="47"/>
      <c r="C26" s="47"/>
      <c r="D26" s="47"/>
      <c r="E26" s="47"/>
      <c r="F26" s="48"/>
      <c r="G26" s="14" t="str">
        <f>IFERROR(G25/($G$25+$H$25),"")</f>
        <v/>
      </c>
      <c r="H26" s="14" t="str">
        <f>IFERROR(H25/($G$25+$H$25),"")</f>
        <v/>
      </c>
      <c r="I26" s="57"/>
    </row>
    <row r="27" spans="1:9" ht="25.2" customHeight="1">
      <c r="A27" s="74" t="s">
        <v>0</v>
      </c>
      <c r="B27" s="39" t="s">
        <v>1</v>
      </c>
      <c r="C27" s="39" t="s">
        <v>9</v>
      </c>
      <c r="D27" s="39" t="s">
        <v>3</v>
      </c>
      <c r="E27" s="39" t="s">
        <v>8</v>
      </c>
      <c r="F27" s="39" t="s">
        <v>10</v>
      </c>
      <c r="G27" s="39" t="s">
        <v>11</v>
      </c>
      <c r="H27" s="39"/>
      <c r="I27" s="57"/>
    </row>
    <row r="28" spans="1:9" ht="25.2" customHeight="1" thickBot="1">
      <c r="A28" s="75"/>
      <c r="B28" s="40"/>
      <c r="C28" s="40"/>
      <c r="D28" s="40"/>
      <c r="E28" s="40"/>
      <c r="F28" s="40"/>
      <c r="G28" s="22" t="s">
        <v>4</v>
      </c>
      <c r="H28" s="22" t="s">
        <v>5</v>
      </c>
      <c r="I28" s="57"/>
    </row>
    <row r="29" spans="1:9" ht="49.95" customHeight="1">
      <c r="A29" s="68" t="s">
        <v>32</v>
      </c>
      <c r="B29" s="11"/>
      <c r="C29" s="6"/>
      <c r="D29" s="6"/>
      <c r="E29" s="2"/>
      <c r="F29" s="3">
        <f>D29*E29</f>
        <v>0</v>
      </c>
      <c r="G29" s="2"/>
      <c r="H29" s="3">
        <f>F29-G29</f>
        <v>0</v>
      </c>
      <c r="I29" s="57"/>
    </row>
    <row r="30" spans="1:9" ht="49.95" customHeight="1">
      <c r="A30" s="68"/>
      <c r="B30" s="11"/>
      <c r="C30" s="6"/>
      <c r="D30" s="6"/>
      <c r="E30" s="2"/>
      <c r="F30" s="3">
        <f>D30*E30</f>
        <v>0</v>
      </c>
      <c r="G30" s="2"/>
      <c r="H30" s="3">
        <f t="shared" ref="H30:H31" si="1">F30-G30</f>
        <v>0</v>
      </c>
      <c r="I30" s="57"/>
    </row>
    <row r="31" spans="1:9" ht="49.95" customHeight="1">
      <c r="A31" s="68"/>
      <c r="B31" s="11"/>
      <c r="C31" s="6"/>
      <c r="D31" s="6"/>
      <c r="E31" s="2"/>
      <c r="F31" s="3">
        <f>D31*E31</f>
        <v>0</v>
      </c>
      <c r="G31" s="2"/>
      <c r="H31" s="3">
        <f t="shared" si="1"/>
        <v>0</v>
      </c>
      <c r="I31" s="57"/>
    </row>
    <row r="32" spans="1:9" ht="30" customHeight="1">
      <c r="A32" s="69" t="s">
        <v>16</v>
      </c>
      <c r="B32" s="70"/>
      <c r="C32" s="70"/>
      <c r="D32" s="70"/>
      <c r="E32" s="71"/>
      <c r="F32" s="8">
        <f>SUM(F29:F31)</f>
        <v>0</v>
      </c>
      <c r="G32" s="8">
        <f>SUM(G29:G31)</f>
        <v>0</v>
      </c>
      <c r="H32" s="8">
        <f>SUM(H29:H31)</f>
        <v>0</v>
      </c>
      <c r="I32" s="57"/>
    </row>
    <row r="33" spans="1:9" ht="25.2" customHeight="1" thickBot="1">
      <c r="A33" s="46" t="s">
        <v>6</v>
      </c>
      <c r="B33" s="47"/>
      <c r="C33" s="47"/>
      <c r="D33" s="47"/>
      <c r="E33" s="47"/>
      <c r="F33" s="48"/>
      <c r="G33" s="14" t="str">
        <f>IFERROR(G32/($G$32+$H$32),"")</f>
        <v/>
      </c>
      <c r="H33" s="14" t="str">
        <f>IFERROR(H32/($G$32+$H$32),"")</f>
        <v/>
      </c>
      <c r="I33" s="73"/>
    </row>
    <row r="34" spans="1:9" ht="30" customHeight="1" thickBot="1">
      <c r="A34" s="61" t="s">
        <v>12</v>
      </c>
      <c r="B34" s="62"/>
      <c r="C34" s="62"/>
      <c r="D34" s="62"/>
      <c r="E34" s="62"/>
      <c r="F34" s="62"/>
      <c r="G34" s="62"/>
      <c r="H34" s="62"/>
      <c r="I34" s="63"/>
    </row>
    <row r="35" spans="1:9" ht="49.95" customHeight="1" thickBot="1">
      <c r="A35" s="64" t="s">
        <v>30</v>
      </c>
      <c r="B35" s="65"/>
      <c r="C35" s="65"/>
      <c r="D35" s="65"/>
      <c r="E35" s="65" t="s">
        <v>18</v>
      </c>
      <c r="F35" s="65"/>
      <c r="G35" s="65"/>
      <c r="H35" s="65"/>
      <c r="I35" s="24" t="s">
        <v>5</v>
      </c>
    </row>
    <row r="36" spans="1:9" ht="49.95" customHeight="1" thickBot="1">
      <c r="A36" s="66" t="str">
        <f>IFERROR(E36+I36,"")</f>
        <v/>
      </c>
      <c r="B36" s="66"/>
      <c r="C36" s="66"/>
      <c r="D36" s="66"/>
      <c r="E36" s="67" t="str">
        <f>IFERROR(G4+G8+G12+G16+G25+G32,"")</f>
        <v/>
      </c>
      <c r="F36" s="67"/>
      <c r="G36" s="67"/>
      <c r="H36" s="67"/>
      <c r="I36" s="16" t="str">
        <f>IFERROR(H4+H8+H12+H16+H25+H32,"")</f>
        <v/>
      </c>
    </row>
    <row r="37" spans="1:9" s="18" customFormat="1" ht="25.2" customHeight="1">
      <c r="A37" s="17" t="s">
        <v>15</v>
      </c>
      <c r="B37" s="17"/>
      <c r="D37" s="18" t="s">
        <v>25</v>
      </c>
      <c r="E37" s="19"/>
      <c r="H37" s="19" t="s">
        <v>17</v>
      </c>
    </row>
  </sheetData>
  <sheetProtection algorithmName="SHA-512" hashValue="1AvOZb6uw09k2h6DVvAN+td+oVkpw4iJvjKtvUymVbuW3d1OR2HLcpCJl8IpAXHEGNvk2DwujhnMxhd+eqpfpA==" saltValue="vlp/3WnSnuyAuJHKhiiJnA==" spinCount="100000" sheet="1" selectLockedCells="1"/>
  <mergeCells count="72">
    <mergeCell ref="K10:L11"/>
    <mergeCell ref="K14:L15"/>
    <mergeCell ref="A33:F33"/>
    <mergeCell ref="A34:I34"/>
    <mergeCell ref="A35:D35"/>
    <mergeCell ref="E35:H35"/>
    <mergeCell ref="F18:F19"/>
    <mergeCell ref="G18:H18"/>
    <mergeCell ref="I18:I19"/>
    <mergeCell ref="A20:A24"/>
    <mergeCell ref="I20:I33"/>
    <mergeCell ref="A25:E25"/>
    <mergeCell ref="A26:F26"/>
    <mergeCell ref="A18:A19"/>
    <mergeCell ref="B18:B19"/>
    <mergeCell ref="C18:C19"/>
    <mergeCell ref="A36:D36"/>
    <mergeCell ref="E36:H36"/>
    <mergeCell ref="D27:D28"/>
    <mergeCell ref="E27:E28"/>
    <mergeCell ref="F27:F28"/>
    <mergeCell ref="G27:H27"/>
    <mergeCell ref="A29:A31"/>
    <mergeCell ref="A32:E32"/>
    <mergeCell ref="A27:A28"/>
    <mergeCell ref="B27:B28"/>
    <mergeCell ref="C27:C28"/>
    <mergeCell ref="D18:D19"/>
    <mergeCell ref="E18:E19"/>
    <mergeCell ref="G14:H14"/>
    <mergeCell ref="I14:I15"/>
    <mergeCell ref="A16:B16"/>
    <mergeCell ref="I16:I17"/>
    <mergeCell ref="A17:F17"/>
    <mergeCell ref="A14:B15"/>
    <mergeCell ref="C14:C15"/>
    <mergeCell ref="D14:D15"/>
    <mergeCell ref="E14:E15"/>
    <mergeCell ref="F14:F15"/>
    <mergeCell ref="A12:B12"/>
    <mergeCell ref="I12:I13"/>
    <mergeCell ref="A13:F13"/>
    <mergeCell ref="A10:B11"/>
    <mergeCell ref="C10:C11"/>
    <mergeCell ref="D10:D11"/>
    <mergeCell ref="E10:E11"/>
    <mergeCell ref="F10:F11"/>
    <mergeCell ref="A8:B8"/>
    <mergeCell ref="I8:I9"/>
    <mergeCell ref="A9:F9"/>
    <mergeCell ref="G10:H10"/>
    <mergeCell ref="I10:I11"/>
    <mergeCell ref="K2:L3"/>
    <mergeCell ref="A4:B4"/>
    <mergeCell ref="I4:I5"/>
    <mergeCell ref="A5:F5"/>
    <mergeCell ref="A6:B7"/>
    <mergeCell ref="C6:C7"/>
    <mergeCell ref="D6:D7"/>
    <mergeCell ref="E6:E7"/>
    <mergeCell ref="F6:F7"/>
    <mergeCell ref="G6:H6"/>
    <mergeCell ref="I6:I7"/>
    <mergeCell ref="K6:L7"/>
    <mergeCell ref="A1:I1"/>
    <mergeCell ref="A2:B3"/>
    <mergeCell ref="C2:C3"/>
    <mergeCell ref="D2:D3"/>
    <mergeCell ref="E2:E3"/>
    <mergeCell ref="F2:F3"/>
    <mergeCell ref="G2:H2"/>
    <mergeCell ref="I2:I3"/>
  </mergeCells>
  <phoneticPr fontId="2" type="noConversion"/>
  <conditionalFormatting sqref="A29:E31">
    <cfRule type="containsBlanks" dxfId="7" priority="7" stopIfTrue="1">
      <formula>LEN(TRIM(A29))=0</formula>
    </cfRule>
  </conditionalFormatting>
  <conditionalFormatting sqref="B20:E24">
    <cfRule type="containsBlanks" dxfId="6" priority="8" stopIfTrue="1">
      <formula>LEN(TRIM(B20))=0</formula>
    </cfRule>
  </conditionalFormatting>
  <conditionalFormatting sqref="K4">
    <cfRule type="containsBlanks" dxfId="5" priority="6" stopIfTrue="1">
      <formula>LEN(TRIM(K4))=0</formula>
    </cfRule>
  </conditionalFormatting>
  <conditionalFormatting sqref="K8">
    <cfRule type="containsBlanks" dxfId="4" priority="5" stopIfTrue="1">
      <formula>LEN(TRIM(K8))=0</formula>
    </cfRule>
  </conditionalFormatting>
  <conditionalFormatting sqref="K12">
    <cfRule type="containsBlanks" dxfId="3" priority="4" stopIfTrue="1">
      <formula>LEN(TRIM(K12))=0</formula>
    </cfRule>
  </conditionalFormatting>
  <conditionalFormatting sqref="K16">
    <cfRule type="containsBlanks" dxfId="2" priority="3" stopIfTrue="1">
      <formula>LEN(TRIM(K16))=0</formula>
    </cfRule>
  </conditionalFormatting>
  <conditionalFormatting sqref="G20:G24">
    <cfRule type="containsBlanks" dxfId="1" priority="2">
      <formula>LEN(TRIM(G20))=0</formula>
    </cfRule>
  </conditionalFormatting>
  <conditionalFormatting sqref="G29:G31">
    <cfRule type="containsBlanks" dxfId="0" priority="1">
      <formula>LEN(TRIM(G29))=0</formula>
    </cfRule>
  </conditionalFormatting>
  <printOptions horizontalCentered="1"/>
  <pageMargins left="0.23622047244094491" right="0.23622047244094491" top="0.59055118110236227" bottom="0.59055118110236227" header="0.31496062992125984" footer="0.31496062992125984"/>
  <pageSetup paperSize="9" scale="78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BC73ED5-A888-4B9C-BF15-7324F032525B}">
          <x14:formula1>
            <xm:f>後台!$D$21:$D$24</xm:f>
          </x14:formula1>
          <xm:sqref>K4</xm:sqref>
        </x14:dataValidation>
        <x14:dataValidation type="list" allowBlank="1" showInputMessage="1" showErrorMessage="1" xr:uid="{7AF32D4C-A81D-4342-9116-B934589B6832}">
          <x14:formula1>
            <xm:f>後台!$D$32:$D$33</xm:f>
          </x14:formula1>
          <xm:sqref>K8</xm:sqref>
        </x14:dataValidation>
        <x14:dataValidation type="list" allowBlank="1" showInputMessage="1" showErrorMessage="1" xr:uid="{96ED584C-FF2C-40EB-B6F3-E3ABAB8F69EA}">
          <x14:formula1>
            <xm:f>後台!$C$55:$C$56</xm:f>
          </x14:formula1>
          <xm:sqref>K16</xm:sqref>
        </x14:dataValidation>
        <x14:dataValidation type="list" allowBlank="1" showInputMessage="1" showErrorMessage="1" xr:uid="{FBDEFE3B-209F-4139-AA27-4C5AEB7A536B}">
          <x14:formula1>
            <xm:f>後台!$C$46:$C$47</xm:f>
          </x14:formula1>
          <xm:sqref>K12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8</vt:i4>
      </vt:variant>
    </vt:vector>
  </HeadingPairs>
  <TitlesOfParts>
    <vt:vector size="13" baseType="lpstr">
      <vt:lpstr>後台</vt:lpstr>
      <vt:lpstr>2C朝陽站</vt:lpstr>
      <vt:lpstr>2C長照站</vt:lpstr>
      <vt:lpstr>6C長照站</vt:lpstr>
      <vt:lpstr>10C長照站</vt:lpstr>
      <vt:lpstr>'10C長照站'!Print_Area</vt:lpstr>
      <vt:lpstr>'2C長照站'!Print_Area</vt:lpstr>
      <vt:lpstr>'2C朝陽站'!Print_Area</vt:lpstr>
      <vt:lpstr>'6C長照站'!Print_Area</vt:lpstr>
      <vt:lpstr>'10C長照站'!Print_Titles</vt:lpstr>
      <vt:lpstr>'2C長照站'!Print_Titles</vt:lpstr>
      <vt:lpstr>'2C朝陽站'!Print_Titles</vt:lpstr>
      <vt:lpstr>'6C長照站'!Print_Titles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林妤庭</cp:lastModifiedBy>
  <cp:lastPrinted>2025-01-20T03:02:02Z</cp:lastPrinted>
  <dcterms:created xsi:type="dcterms:W3CDTF">2020-01-03T07:51:17Z</dcterms:created>
  <dcterms:modified xsi:type="dcterms:W3CDTF">2025-01-21T01:35:49Z</dcterms:modified>
</cp:coreProperties>
</file>